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115" windowHeight="8955" activeTab="1"/>
  </bookViews>
  <sheets>
    <sheet name="Example" sheetId="1" r:id="rId1"/>
    <sheet name="CSA" sheetId="2" r:id="rId2"/>
    <sheet name="Sheet3" sheetId="3" state="hidden" r:id="rId3"/>
  </sheets>
  <definedNames>
    <definedName name="_xlnm.Print_Area" localSheetId="1">'CSA'!$C$1:$J$30</definedName>
    <definedName name="_xlnm.Print_Area" localSheetId="0">'Example'!$C$1:$O$56</definedName>
  </definedNames>
  <calcPr fullCalcOnLoad="1"/>
</workbook>
</file>

<file path=xl/comments1.xml><?xml version="1.0" encoding="utf-8"?>
<comments xmlns="http://schemas.openxmlformats.org/spreadsheetml/2006/main">
  <authors>
    <author>Economics Department</author>
    <author>Ann Johanns</author>
  </authors>
  <commentList>
    <comment ref="C5" authorId="0">
      <text>
        <r>
          <rPr>
            <sz val="8"/>
            <rFont val="Tahoma"/>
            <family val="0"/>
          </rPr>
          <t>Place the cursor over cells with red triangles to read comments.</t>
        </r>
      </text>
    </comment>
    <comment ref="C22" authorId="1">
      <text>
        <r>
          <rPr>
            <sz val="8"/>
            <rFont val="Tahoma"/>
            <family val="0"/>
          </rPr>
          <t>Enter the total items and individual costs or 
a unit of 1 and total cost for bags, boxes, etc.</t>
        </r>
      </text>
    </comment>
    <comment ref="C11" authorId="1">
      <text>
        <r>
          <rPr>
            <sz val="8"/>
            <rFont val="Tahoma"/>
            <family val="0"/>
          </rPr>
          <t>Include revenue for various sale prices and units for each market outlet.</t>
        </r>
      </text>
    </comment>
  </commentList>
</comments>
</file>

<file path=xl/sharedStrings.xml><?xml version="1.0" encoding="utf-8"?>
<sst xmlns="http://schemas.openxmlformats.org/spreadsheetml/2006/main" count="113" uniqueCount="89">
  <si>
    <t>Comparison of Transaction Costs by Market Outlet</t>
  </si>
  <si>
    <t>Place the cursor over cells with red triangles to read comments.</t>
  </si>
  <si>
    <t>Enter your input values in shaded cells.</t>
  </si>
  <si>
    <t>Product</t>
  </si>
  <si>
    <t>Outlet #1</t>
  </si>
  <si>
    <t>Outlet #2</t>
  </si>
  <si>
    <t>Outlet #3</t>
  </si>
  <si>
    <t>Tomatoes</t>
  </si>
  <si>
    <t>Farmers' Market</t>
  </si>
  <si>
    <t>Institutional Sales</t>
  </si>
  <si>
    <t>CSA Sales</t>
  </si>
  <si>
    <t>Revenue</t>
  </si>
  <si>
    <t>Units</t>
  </si>
  <si>
    <t>Price/Unit</t>
  </si>
  <si>
    <t>Expected Sales</t>
  </si>
  <si>
    <t>Total Sales</t>
  </si>
  <si>
    <t>Transaction Costs</t>
  </si>
  <si>
    <t>Per Unit</t>
  </si>
  <si>
    <t>Extended</t>
  </si>
  <si>
    <t>Number</t>
  </si>
  <si>
    <t>Cost</t>
  </si>
  <si>
    <t>Supplies</t>
  </si>
  <si>
    <t xml:space="preserve">  Bags, boxes, etc.</t>
  </si>
  <si>
    <t xml:space="preserve">  Marketing materials (signage, etc.)</t>
  </si>
  <si>
    <t xml:space="preserve">  Misc consumable supplies</t>
  </si>
  <si>
    <t xml:space="preserve">    Total supplies</t>
  </si>
  <si>
    <t>Transportation</t>
  </si>
  <si>
    <t xml:space="preserve">  Miles to and from all delivery points</t>
  </si>
  <si>
    <t>Labor</t>
  </si>
  <si>
    <t>Arrange Sales</t>
  </si>
  <si>
    <t>Prepare Product</t>
  </si>
  <si>
    <t>Deliver Product</t>
  </si>
  <si>
    <t xml:space="preserve">    Total labor costs</t>
  </si>
  <si>
    <t>Total market costs</t>
  </si>
  <si>
    <t>Percent allocation</t>
  </si>
  <si>
    <t>Allocated market costs</t>
  </si>
  <si>
    <t>Allocated market costs per sales unit</t>
  </si>
  <si>
    <t>Production cost per sales unit</t>
  </si>
  <si>
    <t>Total cost per sales unit</t>
  </si>
  <si>
    <t>Net returns per unit</t>
  </si>
  <si>
    <t>Extended net returns</t>
  </si>
  <si>
    <t>Version 1.0</t>
  </si>
  <si>
    <t>Author: Craig Chase</t>
  </si>
  <si>
    <t>Date Printed:</t>
  </si>
  <si>
    <t xml:space="preserve"> </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</si>
  <si>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</si>
  <si>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</si>
  <si>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Issued in furtherance of Cooperative Extension work, Acts of May 8 and June 30, 1914, in cooperation with the U.S. Department of Agriculture. Jack M. Payne, director, Cooperative Extension Service, Iowa State University of Science and Technology, Ames, Iowa.</t>
  </si>
  <si>
    <t>CSA Amount Contributed and Revenue Per Unit Worksheet</t>
  </si>
  <si>
    <t>Use this spreadsheet to calculate the amount of revenue for a specific product in a CSA operation.</t>
  </si>
  <si>
    <t>Revenues</t>
  </si>
  <si>
    <t>Shares</t>
  </si>
  <si>
    <t>Price</t>
  </si>
  <si>
    <t xml:space="preserve">   Full Shares</t>
  </si>
  <si>
    <t xml:space="preserve">   Half Shares</t>
  </si>
  <si>
    <t xml:space="preserve">   Other Revenue</t>
  </si>
  <si>
    <t>Percent</t>
  </si>
  <si>
    <t>Amount</t>
  </si>
  <si>
    <t>Major Products</t>
  </si>
  <si>
    <t>Contribution</t>
  </si>
  <si>
    <t>Contributed</t>
  </si>
  <si>
    <t>Per unit</t>
  </si>
  <si>
    <t>Cucumbers</t>
  </si>
  <si>
    <t>Eggplant</t>
  </si>
  <si>
    <t>Green beans</t>
  </si>
  <si>
    <t>Lettuce</t>
  </si>
  <si>
    <t>Peppers</t>
  </si>
  <si>
    <t>Potatoes</t>
  </si>
  <si>
    <t>Summer squash (inc zucchini)</t>
  </si>
  <si>
    <t>Winter squash</t>
  </si>
  <si>
    <t>Product to be used in the comparison:</t>
  </si>
  <si>
    <t>CSA Total Value/Week</t>
  </si>
  <si>
    <t>Percent of Share Value for Tomato</t>
  </si>
  <si>
    <t>Value for Tomatoes</t>
  </si>
  <si>
    <t>Lbs Distributed</t>
  </si>
  <si>
    <r>
      <t xml:space="preserve">Note: </t>
    </r>
    <r>
      <rPr>
        <sz val="10"/>
        <rFont val="Arial"/>
        <family val="2"/>
      </rPr>
      <t>the major products should contribute more than 5% of the total value of the CSA share</t>
    </r>
  </si>
  <si>
    <t>This would be equivalent to $17.50 for a $350 share</t>
  </si>
  <si>
    <t>Given this assumption, you would have 9 items that contributed that amount toward the total.  I took</t>
  </si>
  <si>
    <t>these numbers off of the CSA value spreadsheet you did a while back…</t>
  </si>
  <si>
    <r>
      <t>Note:</t>
    </r>
    <r>
      <rPr>
        <sz val="10"/>
        <rFont val="Arial"/>
        <family val="2"/>
      </rPr>
      <t xml:space="preserve"> it is unlikely you would look at items that would have a lower than 5% contribution since most</t>
    </r>
  </si>
  <si>
    <t>businesses concentrate on key revenue and expense items.  In this case you would not</t>
  </si>
  <si>
    <t>worry about not equalling 100%.</t>
  </si>
  <si>
    <r>
      <t xml:space="preserve">Note: </t>
    </r>
    <r>
      <rPr>
        <sz val="10"/>
        <rFont val="Arial"/>
        <family val="2"/>
      </rPr>
      <t>F90 and G90 would go to the comparison page under revenue</t>
    </r>
  </si>
  <si>
    <r>
      <t xml:space="preserve">More for information on transaction costs and pricing products, see AgDM File C1-55 </t>
    </r>
    <r>
      <rPr>
        <u val="single"/>
        <sz val="10"/>
        <color indexed="45"/>
        <rFont val="Arial"/>
        <family val="2"/>
      </rPr>
      <t>Pricing for Profit</t>
    </r>
    <r>
      <rPr>
        <sz val="10"/>
        <rFont val="Arial"/>
        <family val="2"/>
      </rPr>
      <t>.</t>
    </r>
  </si>
  <si>
    <t>Total Revenue</t>
  </si>
  <si>
    <t>Portion of</t>
  </si>
  <si>
    <t>Click here to calculate CSA appropriation</t>
  </si>
  <si>
    <t>Contact the author for questions, comments or suggestions regarding this spreadsheet.</t>
  </si>
  <si>
    <t>Ag Marketing Resource Center -- Iowa State University Extension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</si>
</sst>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quot;$&quot;#,##0.00"/>
    <numFmt numFmtId="167" formatCode="&quot;$&quot;#,##0"/>
  </numFmts>
  <fonts count="27">
    <font>
      <sz val="10"/>
      <name val="Arial"/>
      <family val="0"/>
    </font>
    <font>
      <b/>
      <sz val="14"/>
      <color indexed="9"/>
      <name val="Arial"/>
      <family val="2"/>
    </font>
    <font>
      <b/>
      <sz val="11"/>
      <color indexed="63"/>
      <name val="Arial"/>
      <family val="2"/>
    </font>
    <font>
      <b/>
      <sz val="10"/>
      <name val="Arial"/>
      <family val="2"/>
    </font>
    <font>
      <u val="single"/>
      <sz val="10"/>
      <color indexed="45"/>
      <name val="Arial"/>
      <family val="2"/>
    </font>
    <font>
      <u val="single"/>
      <sz val="12"/>
      <color indexed="12"/>
      <name val="Times New Roman"/>
      <family val="0"/>
    </font>
    <font>
      <u val="single"/>
      <sz val="10"/>
      <color indexed="12"/>
      <name val="Arial"/>
      <family val="2"/>
    </font>
    <font>
      <i/>
      <sz val="10"/>
      <name val="Arial"/>
      <family val="2"/>
    </font>
    <font>
      <sz val="11"/>
      <name val="Arial"/>
      <family val="2"/>
    </font>
    <font>
      <b/>
      <sz val="11"/>
      <color indexed="14"/>
      <name val="Arial"/>
      <family val="2"/>
    </font>
    <font>
      <b/>
      <sz val="11"/>
      <name val="Arial"/>
      <family val="2"/>
    </font>
    <font>
      <b/>
      <u val="single"/>
      <sz val="12"/>
      <name val="Arial"/>
      <family val="2"/>
    </font>
    <font>
      <b/>
      <u val="single"/>
      <sz val="10"/>
      <name val="Arial"/>
      <family val="2"/>
    </font>
    <font>
      <u val="single"/>
      <sz val="10"/>
      <name val="Arial"/>
      <family val="2"/>
    </font>
    <font>
      <b/>
      <u val="single"/>
      <sz val="10"/>
      <color indexed="45"/>
      <name val="Arial"/>
      <family val="2"/>
    </font>
    <font>
      <u val="singleAccounting"/>
      <sz val="10"/>
      <name val="Arial"/>
      <family val="2"/>
    </font>
    <font>
      <b/>
      <sz val="10"/>
      <color indexed="60"/>
      <name val="Arial"/>
      <family val="2"/>
    </font>
    <font>
      <sz val="12"/>
      <name val="Arial"/>
      <family val="2"/>
    </font>
    <font>
      <sz val="6"/>
      <color indexed="63"/>
      <name val="Arial"/>
      <family val="2"/>
    </font>
    <font>
      <sz val="8"/>
      <name val="Tahoma"/>
      <family val="0"/>
    </font>
    <font>
      <u val="single"/>
      <sz val="10"/>
      <color indexed="36"/>
      <name val="Arial"/>
      <family val="0"/>
    </font>
    <font>
      <sz val="12"/>
      <name val="Times New Roman"/>
      <family val="0"/>
    </font>
    <font>
      <sz val="8"/>
      <name val="Arial"/>
      <family val="0"/>
    </font>
    <font>
      <sz val="10"/>
      <color indexed="63"/>
      <name val="Arial"/>
      <family val="2"/>
    </font>
    <font>
      <sz val="8"/>
      <color indexed="63"/>
      <name val="Arial"/>
      <family val="2"/>
    </font>
    <font>
      <b/>
      <sz val="12"/>
      <color indexed="14"/>
      <name val="Arial"/>
      <family val="2"/>
    </font>
    <font>
      <b/>
      <sz val="8"/>
      <name val="Arial"/>
      <family val="2"/>
    </font>
  </fonts>
  <fills count="8">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s>
  <borders count="13">
    <border>
      <left/>
      <right/>
      <top/>
      <bottom/>
      <diagonal/>
    </border>
    <border>
      <left>
        <color indexed="63"/>
      </left>
      <right>
        <color indexed="63"/>
      </right>
      <top>
        <color indexed="63"/>
      </top>
      <bottom style="thick">
        <color indexed="1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2" borderId="1" xfId="0" applyFont="1" applyFill="1" applyBorder="1" applyAlignment="1">
      <alignment/>
    </xf>
    <xf numFmtId="0" fontId="0" fillId="3" borderId="0" xfId="0" applyFont="1" applyFill="1" applyAlignment="1">
      <alignment/>
    </xf>
    <xf numFmtId="0" fontId="0" fillId="0" borderId="0" xfId="0" applyFont="1" applyFill="1" applyAlignment="1">
      <alignment/>
    </xf>
    <xf numFmtId="0" fontId="3" fillId="0" borderId="0" xfId="0" applyFont="1" applyAlignment="1">
      <alignment/>
    </xf>
    <xf numFmtId="0" fontId="0" fillId="0" borderId="0" xfId="0" applyFont="1" applyAlignment="1">
      <alignment/>
    </xf>
    <xf numFmtId="0" fontId="6" fillId="0" borderId="0" xfId="20" applyFont="1" applyAlignment="1">
      <alignment wrapText="1"/>
    </xf>
    <xf numFmtId="0" fontId="0" fillId="0" borderId="0" xfId="0" applyFont="1" applyBorder="1" applyAlignment="1" applyProtection="1">
      <alignment/>
      <protection/>
    </xf>
    <xf numFmtId="0" fontId="0" fillId="0" borderId="0" xfId="0" applyFont="1" applyBorder="1" applyAlignment="1">
      <alignment/>
    </xf>
    <xf numFmtId="0" fontId="3" fillId="0" borderId="0" xfId="0" applyFont="1" applyBorder="1" applyAlignment="1">
      <alignment/>
    </xf>
    <xf numFmtId="0" fontId="3" fillId="0" borderId="0" xfId="0" applyFont="1" applyFill="1" applyBorder="1" applyAlignment="1">
      <alignment/>
    </xf>
    <xf numFmtId="0" fontId="7" fillId="0" borderId="0" xfId="0" applyFont="1" applyFill="1" applyAlignment="1">
      <alignment/>
    </xf>
    <xf numFmtId="0" fontId="7" fillId="0" borderId="0" xfId="0" applyFont="1" applyAlignment="1">
      <alignment/>
    </xf>
    <xf numFmtId="0" fontId="8" fillId="3" borderId="0" xfId="0" applyFont="1" applyFill="1" applyAlignment="1">
      <alignment/>
    </xf>
    <xf numFmtId="0" fontId="8" fillId="0" borderId="0" xfId="0" applyFont="1" applyFill="1" applyAlignment="1">
      <alignment/>
    </xf>
    <xf numFmtId="0" fontId="10" fillId="0" borderId="0" xfId="0" applyFont="1" applyFill="1" applyAlignment="1">
      <alignment/>
    </xf>
    <xf numFmtId="0" fontId="8" fillId="0" borderId="0" xfId="0" applyFont="1" applyAlignment="1">
      <alignment/>
    </xf>
    <xf numFmtId="2" fontId="8" fillId="0" borderId="0" xfId="0" applyNumberFormat="1" applyFont="1" applyAlignment="1">
      <alignment/>
    </xf>
    <xf numFmtId="0" fontId="3" fillId="4" borderId="2" xfId="0" applyFont="1" applyFill="1" applyBorder="1" applyAlignment="1">
      <alignment/>
    </xf>
    <xf numFmtId="0" fontId="0" fillId="0" borderId="3" xfId="0" applyFont="1" applyFill="1" applyBorder="1" applyAlignment="1">
      <alignment/>
    </xf>
    <xf numFmtId="0" fontId="0" fillId="0" borderId="0" xfId="0" applyFont="1" applyFill="1" applyAlignment="1">
      <alignment horizontal="center"/>
    </xf>
    <xf numFmtId="2" fontId="0" fillId="0" borderId="0" xfId="0" applyNumberFormat="1"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11" fillId="0" borderId="0" xfId="0" applyFont="1" applyFill="1" applyBorder="1" applyAlignment="1">
      <alignment/>
    </xf>
    <xf numFmtId="0" fontId="12" fillId="0" borderId="0" xfId="0" applyFont="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2" fontId="0" fillId="0" borderId="0" xfId="0" applyNumberFormat="1" applyFont="1" applyFill="1" applyBorder="1" applyAlignment="1">
      <alignment/>
    </xf>
    <xf numFmtId="44" fontId="0" fillId="0" borderId="0" xfId="17" applyFont="1" applyFill="1" applyBorder="1" applyAlignment="1">
      <alignment/>
    </xf>
    <xf numFmtId="0" fontId="0" fillId="0" borderId="0" xfId="0" applyFont="1" applyAlignment="1">
      <alignment horizontal="center"/>
    </xf>
    <xf numFmtId="0" fontId="11" fillId="0" borderId="0" xfId="0" applyFont="1" applyAlignment="1">
      <alignment/>
    </xf>
    <xf numFmtId="0" fontId="3" fillId="0" borderId="0" xfId="0" applyFont="1" applyAlignment="1">
      <alignment horizontal="center"/>
    </xf>
    <xf numFmtId="0" fontId="12" fillId="0" borderId="0" xfId="0" applyFont="1" applyAlignment="1">
      <alignment/>
    </xf>
    <xf numFmtId="2" fontId="0" fillId="0" borderId="0" xfId="0" applyNumberFormat="1" applyFont="1" applyAlignment="1">
      <alignment horizontal="right"/>
    </xf>
    <xf numFmtId="2" fontId="13" fillId="0" borderId="0" xfId="0" applyNumberFormat="1" applyFont="1" applyAlignment="1">
      <alignment horizontal="right"/>
    </xf>
    <xf numFmtId="44" fontId="0" fillId="0" borderId="0" xfId="17" applyFont="1" applyAlignment="1">
      <alignment/>
    </xf>
    <xf numFmtId="0" fontId="0" fillId="0" borderId="0" xfId="0" applyFont="1" applyAlignment="1">
      <alignment horizontal="left" indent="1"/>
    </xf>
    <xf numFmtId="2" fontId="0" fillId="0" borderId="0" xfId="0" applyNumberFormat="1" applyFont="1" applyAlignment="1">
      <alignment horizontal="center"/>
    </xf>
    <xf numFmtId="2" fontId="13" fillId="0" borderId="0" xfId="0" applyNumberFormat="1" applyFont="1" applyAlignment="1">
      <alignment/>
    </xf>
    <xf numFmtId="166" fontId="0" fillId="0" borderId="0" xfId="0" applyNumberFormat="1" applyFont="1" applyAlignment="1">
      <alignment/>
    </xf>
    <xf numFmtId="9" fontId="0" fillId="0" borderId="0" xfId="0" applyNumberFormat="1" applyFont="1" applyAlignment="1">
      <alignment horizontal="right"/>
    </xf>
    <xf numFmtId="4" fontId="0" fillId="0" borderId="0" xfId="0" applyNumberFormat="1" applyFont="1" applyAlignment="1">
      <alignment horizontal="right"/>
    </xf>
    <xf numFmtId="0" fontId="13" fillId="0" borderId="0" xfId="0" applyFont="1" applyAlignment="1">
      <alignment horizontal="right"/>
    </xf>
    <xf numFmtId="4" fontId="13" fillId="0" borderId="0" xfId="0" applyNumberFormat="1" applyFont="1" applyAlignment="1">
      <alignment/>
    </xf>
    <xf numFmtId="0" fontId="0" fillId="5" borderId="0" xfId="0" applyFont="1" applyFill="1" applyAlignment="1">
      <alignment/>
    </xf>
    <xf numFmtId="0" fontId="0" fillId="0" borderId="0" xfId="0" applyFont="1" applyAlignment="1">
      <alignment horizontal="right"/>
    </xf>
    <xf numFmtId="0" fontId="0" fillId="0" borderId="0" xfId="0" applyFont="1" applyBorder="1" applyAlignment="1" applyProtection="1">
      <alignment horizontal="lef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0" fillId="0" borderId="0" xfId="0" applyFont="1" applyBorder="1" applyAlignment="1">
      <alignment/>
    </xf>
    <xf numFmtId="0" fontId="4" fillId="0" borderId="0" xfId="20" applyFont="1" applyAlignment="1" applyProtection="1">
      <alignment horizontal="left"/>
      <protection/>
    </xf>
    <xf numFmtId="0" fontId="0" fillId="0" borderId="0" xfId="0" applyFont="1" applyAlignment="1" applyProtection="1">
      <alignment/>
      <protection/>
    </xf>
    <xf numFmtId="0" fontId="0" fillId="0" borderId="0" xfId="20" applyFont="1" applyAlignment="1" applyProtection="1">
      <alignment horizontal="left"/>
      <protection/>
    </xf>
    <xf numFmtId="0" fontId="6" fillId="0" borderId="0" xfId="20" applyFont="1" applyAlignment="1" applyProtection="1">
      <alignment horizontal="left"/>
      <protection/>
    </xf>
    <xf numFmtId="0" fontId="16" fillId="0" borderId="0" xfId="0" applyFont="1" applyAlignment="1">
      <alignment/>
    </xf>
    <xf numFmtId="0" fontId="17" fillId="3" borderId="0" xfId="0" applyFont="1" applyFill="1" applyAlignment="1">
      <alignment/>
    </xf>
    <xf numFmtId="0" fontId="17" fillId="0" borderId="0" xfId="0" applyFont="1" applyFill="1" applyAlignment="1">
      <alignment/>
    </xf>
    <xf numFmtId="0" fontId="17" fillId="0" borderId="0" xfId="0" applyFont="1" applyAlignment="1">
      <alignment/>
    </xf>
    <xf numFmtId="44" fontId="13" fillId="0" borderId="0" xfId="17" applyFont="1" applyAlignment="1">
      <alignment horizontal="right"/>
    </xf>
    <xf numFmtId="3" fontId="0" fillId="0" borderId="0" xfId="0" applyNumberFormat="1" applyFont="1" applyAlignment="1">
      <alignment/>
    </xf>
    <xf numFmtId="3" fontId="13" fillId="0" borderId="0" xfId="0" applyNumberFormat="1" applyFont="1" applyAlignment="1">
      <alignment/>
    </xf>
    <xf numFmtId="3" fontId="0" fillId="0" borderId="0" xfId="17" applyNumberFormat="1" applyFont="1" applyAlignment="1">
      <alignment/>
    </xf>
    <xf numFmtId="167" fontId="0" fillId="0" borderId="0" xfId="0" applyNumberFormat="1" applyFont="1" applyAlignment="1">
      <alignment/>
    </xf>
    <xf numFmtId="3" fontId="0" fillId="0" borderId="0" xfId="0" applyNumberFormat="1" applyFont="1" applyAlignment="1">
      <alignment horizontal="center"/>
    </xf>
    <xf numFmtId="3" fontId="0" fillId="0" borderId="0" xfId="17" applyNumberFormat="1" applyFont="1" applyAlignment="1">
      <alignment horizontal="center"/>
    </xf>
    <xf numFmtId="3" fontId="13" fillId="0" borderId="0" xfId="17" applyNumberFormat="1" applyFont="1" applyAlignment="1">
      <alignment horizontal="center"/>
    </xf>
    <xf numFmtId="3" fontId="13" fillId="0" borderId="0" xfId="0" applyNumberFormat="1" applyFont="1" applyAlignment="1">
      <alignment horizontal="center"/>
    </xf>
    <xf numFmtId="9" fontId="0" fillId="0" borderId="0" xfId="17" applyNumberFormat="1" applyFont="1" applyAlignment="1">
      <alignment/>
    </xf>
    <xf numFmtId="9" fontId="0" fillId="0" borderId="0" xfId="0" applyNumberFormat="1" applyFont="1" applyAlignment="1">
      <alignment/>
    </xf>
    <xf numFmtId="44" fontId="0" fillId="0" borderId="0" xfId="0" applyNumberFormat="1" applyFont="1" applyAlignment="1">
      <alignment/>
    </xf>
    <xf numFmtId="44" fontId="0" fillId="0" borderId="0" xfId="17" applyAlignment="1">
      <alignment/>
    </xf>
    <xf numFmtId="9" fontId="0" fillId="0" borderId="0" xfId="0" applyNumberFormat="1" applyAlignment="1">
      <alignment/>
    </xf>
    <xf numFmtId="0" fontId="23" fillId="0" borderId="0" xfId="0" applyFont="1" applyAlignment="1">
      <alignment horizontal="left"/>
    </xf>
    <xf numFmtId="0" fontId="24" fillId="0" borderId="0" xfId="0" applyFont="1" applyAlignment="1">
      <alignment horizontal="left"/>
    </xf>
    <xf numFmtId="2" fontId="0" fillId="0" borderId="0" xfId="0" applyNumberFormat="1" applyFont="1" applyAlignment="1">
      <alignment horizontal="right" vertical="center"/>
    </xf>
    <xf numFmtId="2" fontId="13" fillId="0" borderId="0" xfId="0" applyNumberFormat="1" applyFont="1" applyAlignment="1">
      <alignment horizontal="right" vertical="center"/>
    </xf>
    <xf numFmtId="3" fontId="3" fillId="0" borderId="0" xfId="17" applyNumberFormat="1" applyFont="1" applyAlignment="1">
      <alignment/>
    </xf>
    <xf numFmtId="167" fontId="3" fillId="0" borderId="0" xfId="0" applyNumberFormat="1" applyFont="1" applyAlignment="1">
      <alignment/>
    </xf>
    <xf numFmtId="0" fontId="14" fillId="0" borderId="0" xfId="20" applyFont="1" applyAlignment="1">
      <alignment/>
    </xf>
    <xf numFmtId="0" fontId="0" fillId="0" borderId="3" xfId="0" applyFont="1" applyFill="1" applyBorder="1" applyAlignment="1">
      <alignment horizontal="center"/>
    </xf>
    <xf numFmtId="0" fontId="0" fillId="0" borderId="4" xfId="0" applyFont="1" applyFill="1" applyBorder="1" applyAlignment="1">
      <alignment horizontal="center"/>
    </xf>
    <xf numFmtId="0" fontId="12" fillId="0" borderId="3" xfId="0" applyFont="1" applyBorder="1" applyAlignment="1">
      <alignment horizontal="center"/>
    </xf>
    <xf numFmtId="0" fontId="12" fillId="0" borderId="0" xfId="0" applyFont="1" applyFill="1" applyBorder="1" applyAlignment="1">
      <alignment horizontal="center"/>
    </xf>
    <xf numFmtId="0" fontId="3" fillId="0" borderId="4" xfId="0" applyFont="1" applyBorder="1" applyAlignment="1">
      <alignment/>
    </xf>
    <xf numFmtId="0" fontId="13" fillId="0" borderId="3" xfId="0" applyFont="1" applyBorder="1" applyAlignment="1">
      <alignment horizontal="center"/>
    </xf>
    <xf numFmtId="0" fontId="13" fillId="0" borderId="0" xfId="0" applyFont="1" applyFill="1" applyBorder="1" applyAlignment="1">
      <alignment horizontal="center"/>
    </xf>
    <xf numFmtId="0" fontId="0" fillId="0" borderId="4" xfId="0" applyFont="1" applyBorder="1" applyAlignment="1">
      <alignment/>
    </xf>
    <xf numFmtId="44" fontId="0" fillId="0" borderId="4" xfId="17" applyFont="1" applyBorder="1" applyAlignment="1">
      <alignment horizontal="right"/>
    </xf>
    <xf numFmtId="43" fontId="0" fillId="0" borderId="4" xfId="17" applyNumberFormat="1" applyFont="1" applyBorder="1" applyAlignment="1">
      <alignment horizontal="right"/>
    </xf>
    <xf numFmtId="43" fontId="15" fillId="0" borderId="4" xfId="17" applyNumberFormat="1" applyFont="1" applyBorder="1" applyAlignment="1">
      <alignment horizontal="right"/>
    </xf>
    <xf numFmtId="164" fontId="0" fillId="0" borderId="3" xfId="15" applyNumberFormat="1" applyFont="1" applyBorder="1" applyAlignment="1">
      <alignment/>
    </xf>
    <xf numFmtId="0" fontId="13" fillId="0" borderId="0" xfId="0" applyFont="1" applyBorder="1" applyAlignment="1">
      <alignment horizontal="center"/>
    </xf>
    <xf numFmtId="44" fontId="0" fillId="0" borderId="4" xfId="17" applyFont="1" applyFill="1" applyBorder="1" applyAlignment="1">
      <alignment horizontal="right"/>
    </xf>
    <xf numFmtId="0" fontId="0" fillId="0" borderId="4" xfId="0" applyFont="1" applyBorder="1" applyAlignment="1">
      <alignment horizontal="center"/>
    </xf>
    <xf numFmtId="0" fontId="3" fillId="0" borderId="3" xfId="0" applyFont="1" applyFill="1" applyBorder="1" applyAlignment="1">
      <alignment horizontal="center"/>
    </xf>
    <xf numFmtId="2" fontId="3" fillId="0" borderId="0" xfId="0" applyNumberFormat="1" applyFont="1" applyFill="1" applyBorder="1" applyAlignment="1">
      <alignment horizontal="center"/>
    </xf>
    <xf numFmtId="0" fontId="3" fillId="0" borderId="4" xfId="0" applyFont="1" applyBorder="1" applyAlignment="1">
      <alignment horizontal="center"/>
    </xf>
    <xf numFmtId="0" fontId="12" fillId="0" borderId="3" xfId="0" applyFont="1" applyFill="1" applyBorder="1" applyAlignment="1">
      <alignment horizontal="center"/>
    </xf>
    <xf numFmtId="2" fontId="12" fillId="0" borderId="0" xfId="0" applyNumberFormat="1" applyFont="1" applyBorder="1" applyAlignment="1">
      <alignment horizontal="center"/>
    </xf>
    <xf numFmtId="0" fontId="12" fillId="0" borderId="4" xfId="0" applyFont="1" applyBorder="1" applyAlignment="1">
      <alignment horizontal="center"/>
    </xf>
    <xf numFmtId="0" fontId="0" fillId="0" borderId="3" xfId="0" applyFont="1" applyBorder="1" applyAlignment="1">
      <alignment/>
    </xf>
    <xf numFmtId="2" fontId="0" fillId="0" borderId="0" xfId="0" applyNumberFormat="1" applyFont="1" applyBorder="1" applyAlignment="1">
      <alignment/>
    </xf>
    <xf numFmtId="44" fontId="0" fillId="0" borderId="4" xfId="17" applyFont="1" applyBorder="1" applyAlignment="1">
      <alignment horizontal="right" vertical="center"/>
    </xf>
    <xf numFmtId="43" fontId="0" fillId="0" borderId="4" xfId="17" applyNumberFormat="1" applyFont="1" applyBorder="1" applyAlignment="1">
      <alignment horizontal="right" vertical="center"/>
    </xf>
    <xf numFmtId="43" fontId="15" fillId="0" borderId="4" xfId="17" applyNumberFormat="1" applyFont="1" applyBorder="1" applyAlignment="1">
      <alignment horizontal="right" vertical="center"/>
    </xf>
    <xf numFmtId="164" fontId="0" fillId="0" borderId="3" xfId="15" applyNumberFormat="1" applyFont="1" applyBorder="1" applyAlignment="1">
      <alignment vertical="center"/>
    </xf>
    <xf numFmtId="44" fontId="0" fillId="0" borderId="0" xfId="17" applyFont="1" applyBorder="1" applyAlignment="1">
      <alignment vertical="center"/>
    </xf>
    <xf numFmtId="44" fontId="0" fillId="0" borderId="4" xfId="17" applyFont="1" applyFill="1" applyBorder="1" applyAlignment="1">
      <alignment horizontal="right" vertical="center"/>
    </xf>
    <xf numFmtId="2" fontId="0" fillId="0" borderId="4" xfId="0" applyNumberFormat="1" applyFont="1" applyBorder="1" applyAlignment="1">
      <alignment horizontal="right" vertical="center"/>
    </xf>
    <xf numFmtId="2" fontId="0" fillId="0" borderId="0" xfId="0" applyNumberFormat="1" applyFont="1" applyBorder="1" applyAlignment="1">
      <alignment vertical="center"/>
    </xf>
    <xf numFmtId="2" fontId="0" fillId="0" borderId="4" xfId="0" applyNumberFormat="1" applyFont="1" applyBorder="1" applyAlignment="1">
      <alignment horizontal="center"/>
    </xf>
    <xf numFmtId="0" fontId="12" fillId="0" borderId="3" xfId="0" applyFont="1" applyBorder="1" applyAlignment="1">
      <alignment/>
    </xf>
    <xf numFmtId="0" fontId="0" fillId="0" borderId="5" xfId="0" applyFont="1" applyBorder="1" applyAlignment="1">
      <alignment/>
    </xf>
    <xf numFmtId="0" fontId="0" fillId="0" borderId="6" xfId="0" applyFont="1" applyBorder="1" applyAlignment="1">
      <alignment/>
    </xf>
    <xf numFmtId="44" fontId="0" fillId="0" borderId="7" xfId="17" applyFont="1" applyBorder="1" applyAlignment="1">
      <alignment horizontal="right"/>
    </xf>
    <xf numFmtId="164" fontId="0" fillId="0" borderId="3" xfId="15" applyNumberFormat="1" applyFont="1" applyFill="1" applyBorder="1" applyAlignment="1">
      <alignment/>
    </xf>
    <xf numFmtId="44" fontId="13" fillId="0" borderId="0" xfId="17" applyFont="1" applyBorder="1" applyAlignment="1">
      <alignment horizontal="center"/>
    </xf>
    <xf numFmtId="0" fontId="9" fillId="0" borderId="0" xfId="0" applyFont="1" applyFill="1" applyBorder="1" applyAlignment="1">
      <alignment/>
    </xf>
    <xf numFmtId="0" fontId="0" fillId="0" borderId="0" xfId="0" applyFont="1" applyFill="1" applyBorder="1" applyAlignment="1">
      <alignment horizontal="left" indent="1"/>
    </xf>
    <xf numFmtId="0" fontId="0" fillId="0" borderId="8" xfId="0" applyFont="1" applyBorder="1" applyAlignment="1">
      <alignment/>
    </xf>
    <xf numFmtId="0" fontId="11" fillId="0" borderId="8" xfId="0" applyFont="1" applyFill="1" applyBorder="1" applyAlignment="1">
      <alignment/>
    </xf>
    <xf numFmtId="0" fontId="0" fillId="0" borderId="8" xfId="0" applyFont="1" applyFill="1" applyBorder="1" applyAlignment="1">
      <alignment/>
    </xf>
    <xf numFmtId="0" fontId="11" fillId="0" borderId="8" xfId="0" applyFont="1" applyBorder="1" applyAlignment="1">
      <alignment/>
    </xf>
    <xf numFmtId="0" fontId="3" fillId="0" borderId="8" xfId="0" applyFont="1" applyBorder="1" applyAlignment="1">
      <alignment/>
    </xf>
    <xf numFmtId="0" fontId="0" fillId="0" borderId="8" xfId="0" applyFont="1" applyBorder="1" applyAlignment="1">
      <alignment vertical="center"/>
    </xf>
    <xf numFmtId="0" fontId="0" fillId="0" borderId="8" xfId="0" applyFont="1" applyBorder="1" applyAlignment="1">
      <alignment horizontal="left" indent="1"/>
    </xf>
    <xf numFmtId="0" fontId="0" fillId="0" borderId="8" xfId="0" applyFont="1" applyBorder="1" applyAlignment="1">
      <alignment horizontal="left" vertical="center" indent="1"/>
    </xf>
    <xf numFmtId="0" fontId="3" fillId="0" borderId="9" xfId="0" applyFont="1" applyBorder="1" applyAlignment="1">
      <alignment/>
    </xf>
    <xf numFmtId="0" fontId="14" fillId="0" borderId="0" xfId="20" applyFont="1" applyBorder="1" applyAlignment="1">
      <alignment/>
    </xf>
    <xf numFmtId="0" fontId="25" fillId="2" borderId="2" xfId="0" applyFont="1" applyFill="1" applyBorder="1" applyAlignment="1">
      <alignment/>
    </xf>
    <xf numFmtId="0" fontId="0" fillId="4" borderId="2" xfId="0" applyFont="1" applyFill="1" applyBorder="1" applyAlignment="1" applyProtection="1">
      <alignment horizontal="left" indent="1"/>
      <protection locked="0"/>
    </xf>
    <xf numFmtId="0" fontId="0" fillId="4" borderId="2" xfId="0" applyFont="1" applyFill="1" applyBorder="1" applyAlignment="1" applyProtection="1">
      <alignment horizontal="left" vertical="center" indent="1"/>
      <protection locked="0"/>
    </xf>
    <xf numFmtId="164" fontId="0" fillId="4" borderId="2" xfId="15" applyNumberFormat="1" applyFont="1" applyFill="1" applyBorder="1" applyAlignment="1" applyProtection="1">
      <alignment/>
      <protection locked="0"/>
    </xf>
    <xf numFmtId="44" fontId="0" fillId="4" borderId="2" xfId="17" applyFont="1" applyFill="1" applyBorder="1" applyAlignment="1" applyProtection="1">
      <alignment/>
      <protection locked="0"/>
    </xf>
    <xf numFmtId="164" fontId="0" fillId="4" borderId="2" xfId="15" applyNumberFormat="1" applyFont="1" applyFill="1" applyBorder="1" applyAlignment="1" applyProtection="1">
      <alignment vertical="center"/>
      <protection locked="0"/>
    </xf>
    <xf numFmtId="44" fontId="0" fillId="4" borderId="2" xfId="17" applyFont="1" applyFill="1" applyBorder="1" applyAlignment="1" applyProtection="1">
      <alignment vertical="center"/>
      <protection locked="0"/>
    </xf>
    <xf numFmtId="165" fontId="0" fillId="4" borderId="2" xfId="15" applyNumberFormat="1" applyFont="1" applyFill="1" applyBorder="1" applyAlignment="1" applyProtection="1">
      <alignment vertical="center"/>
      <protection locked="0"/>
    </xf>
    <xf numFmtId="165" fontId="0" fillId="4" borderId="2" xfId="15" applyNumberFormat="1" applyFont="1" applyFill="1" applyBorder="1" applyAlignment="1" applyProtection="1">
      <alignment horizontal="right" vertical="center"/>
      <protection locked="0"/>
    </xf>
    <xf numFmtId="9" fontId="0" fillId="4" borderId="2" xfId="0" applyNumberFormat="1" applyFont="1" applyFill="1" applyBorder="1" applyAlignment="1" applyProtection="1">
      <alignment horizontal="right"/>
      <protection locked="0"/>
    </xf>
    <xf numFmtId="43" fontId="13" fillId="4" borderId="2" xfId="17" applyNumberFormat="1" applyFont="1" applyFill="1" applyBorder="1" applyAlignment="1" applyProtection="1">
      <alignment horizontal="right"/>
      <protection locked="0"/>
    </xf>
    <xf numFmtId="0" fontId="0" fillId="4" borderId="2" xfId="0" applyFont="1" applyFill="1" applyBorder="1" applyAlignment="1" applyProtection="1">
      <alignment/>
      <protection locked="0"/>
    </xf>
    <xf numFmtId="3" fontId="0" fillId="4" borderId="2" xfId="17" applyNumberFormat="1" applyFont="1" applyFill="1" applyBorder="1" applyAlignment="1" applyProtection="1">
      <alignment/>
      <protection locked="0"/>
    </xf>
    <xf numFmtId="9" fontId="0" fillId="4" borderId="2" xfId="17" applyNumberFormat="1" applyFont="1" applyFill="1" applyBorder="1" applyAlignment="1" applyProtection="1">
      <alignment/>
      <protection locked="0"/>
    </xf>
    <xf numFmtId="9" fontId="13" fillId="4" borderId="2" xfId="17" applyNumberFormat="1" applyFont="1" applyFill="1" applyBorder="1" applyAlignment="1" applyProtection="1">
      <alignment/>
      <protection locked="0"/>
    </xf>
    <xf numFmtId="3" fontId="0" fillId="4" borderId="2" xfId="0" applyNumberFormat="1" applyFont="1" applyFill="1" applyBorder="1" applyAlignment="1" applyProtection="1">
      <alignment/>
      <protection locked="0"/>
    </xf>
    <xf numFmtId="2" fontId="0" fillId="4" borderId="2" xfId="0" applyNumberFormat="1" applyFont="1" applyFill="1" applyBorder="1" applyAlignment="1" applyProtection="1">
      <alignment/>
      <protection locked="0"/>
    </xf>
    <xf numFmtId="0" fontId="18" fillId="0" borderId="0" xfId="0" applyFont="1" applyAlignment="1">
      <alignment horizontal="left" wrapText="1"/>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0" fillId="4" borderId="10" xfId="0" applyFont="1" applyFill="1" applyBorder="1" applyAlignment="1">
      <alignment horizontal="center"/>
    </xf>
    <xf numFmtId="0" fontId="0" fillId="4" borderId="11" xfId="0" applyFont="1" applyFill="1" applyBorder="1" applyAlignment="1">
      <alignment horizontal="center"/>
    </xf>
    <xf numFmtId="0" fontId="0" fillId="4" borderId="12" xfId="0" applyFont="1" applyFill="1" applyBorder="1" applyAlignment="1">
      <alignment horizontal="center"/>
    </xf>
    <xf numFmtId="0" fontId="0" fillId="6" borderId="10" xfId="0" applyFont="1" applyFill="1" applyBorder="1" applyAlignment="1" applyProtection="1">
      <alignment horizontal="left"/>
      <protection/>
    </xf>
    <xf numFmtId="0" fontId="0" fillId="6" borderId="11" xfId="0" applyFont="1" applyFill="1" applyBorder="1" applyAlignment="1" applyProtection="1">
      <alignment horizontal="left"/>
      <protection/>
    </xf>
    <xf numFmtId="0" fontId="0" fillId="6" borderId="12" xfId="0" applyFont="1" applyFill="1" applyBorder="1" applyAlignment="1" applyProtection="1">
      <alignment horizontal="left"/>
      <protection/>
    </xf>
    <xf numFmtId="14" fontId="0" fillId="0" borderId="0" xfId="0" applyNumberFormat="1" applyFont="1" applyAlignment="1" applyProtection="1">
      <alignment horizontal="left"/>
      <protection/>
    </xf>
    <xf numFmtId="0" fontId="14" fillId="0" borderId="0" xfId="20" applyFont="1" applyBorder="1" applyAlignment="1">
      <alignment horizontal="center" wrapText="1"/>
    </xf>
    <xf numFmtId="0" fontId="14" fillId="0" borderId="6" xfId="20" applyFont="1" applyBorder="1" applyAlignment="1">
      <alignment horizontal="center" wrapText="1"/>
    </xf>
    <xf numFmtId="0" fontId="0" fillId="0" borderId="6" xfId="0" applyFont="1" applyBorder="1" applyAlignment="1" applyProtection="1">
      <alignment horizontal="left"/>
      <protection/>
    </xf>
    <xf numFmtId="0" fontId="0" fillId="0" borderId="0" xfId="20" applyFont="1" applyAlignment="1">
      <alignment horizontal="left" wrapText="1"/>
    </xf>
    <xf numFmtId="0" fontId="0" fillId="7" borderId="0" xfId="0" applyFont="1" applyFill="1" applyAlignment="1" applyProtection="1">
      <alignment/>
      <protection/>
    </xf>
    <xf numFmtId="0" fontId="0" fillId="0" borderId="0" xfId="0" applyFont="1" applyFill="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333399"/>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600075</xdr:colOff>
      <xdr:row>47</xdr:row>
      <xdr:rowOff>85725</xdr:rowOff>
    </xdr:from>
    <xdr:to>
      <xdr:col>14</xdr:col>
      <xdr:colOff>295275</xdr:colOff>
      <xdr:row>49</xdr:row>
      <xdr:rowOff>123825</xdr:rowOff>
    </xdr:to>
    <xdr:pic>
      <xdr:nvPicPr>
        <xdr:cNvPr id="1" name="Picture 1"/>
        <xdr:cNvPicPr preferRelativeResize="1">
          <a:picLocks noChangeAspect="1"/>
        </xdr:cNvPicPr>
      </xdr:nvPicPr>
      <xdr:blipFill>
        <a:blip r:embed="rId1"/>
        <a:stretch>
          <a:fillRect/>
        </a:stretch>
      </xdr:blipFill>
      <xdr:spPr>
        <a:xfrm>
          <a:off x="7486650" y="8115300"/>
          <a:ext cx="2247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xdr:row>
      <xdr:rowOff>152400</xdr:rowOff>
    </xdr:from>
    <xdr:to>
      <xdr:col>11</xdr:col>
      <xdr:colOff>85725</xdr:colOff>
      <xdr:row>11</xdr:row>
      <xdr:rowOff>85725</xdr:rowOff>
    </xdr:to>
    <xdr:sp>
      <xdr:nvSpPr>
        <xdr:cNvPr id="1" name="TextBox 1"/>
        <xdr:cNvSpPr txBox="1">
          <a:spLocks noChangeArrowheads="1"/>
        </xdr:cNvSpPr>
      </xdr:nvSpPr>
      <xdr:spPr>
        <a:xfrm>
          <a:off x="190500" y="800100"/>
          <a:ext cx="82772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Labor: Preparation is not a good equivalent with arranging sales - which is more apparent to me with institutional and CSA.  With CSA, it becomes an overhead cost that is distributed throughout the season. With FM it depends on ones involvement in promoting and working with market leadership.  Since we have been "leaders" in our markets, we have to add overhead time here.
I assume preparation of product refers to steps that are only necessary for the delivery mode and we assume picking/cleaning that is inherent to all three is ignored/ or we can include the whole thing as long as we stay consistent?  For a true return - we should probably do the latter.</a:t>
          </a:r>
        </a:p>
      </xdr:txBody>
    </xdr:sp>
    <xdr:clientData/>
  </xdr:twoCellAnchor>
  <xdr:twoCellAnchor>
    <xdr:from>
      <xdr:col>0</xdr:col>
      <xdr:colOff>190500</xdr:colOff>
      <xdr:row>0</xdr:row>
      <xdr:rowOff>85725</xdr:rowOff>
    </xdr:from>
    <xdr:to>
      <xdr:col>7</xdr:col>
      <xdr:colOff>609600</xdr:colOff>
      <xdr:row>4</xdr:row>
      <xdr:rowOff>114300</xdr:rowOff>
    </xdr:to>
    <xdr:sp>
      <xdr:nvSpPr>
        <xdr:cNvPr id="2" name="TextBox 2"/>
        <xdr:cNvSpPr txBox="1">
          <a:spLocks noChangeArrowheads="1"/>
        </xdr:cNvSpPr>
      </xdr:nvSpPr>
      <xdr:spPr>
        <a:xfrm>
          <a:off x="190500" y="85725"/>
          <a:ext cx="62007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Supplies: In this case, there may be too much detail.  Or it goes the wrong way? I get 1000 bags for $x and know that number readily. On the other hand, we have several overhead costs.  Market fees, advertising, phone costs (for institutional sales primarily), billing (inst &amp; CSA), reusable signs, bowls for sampling, etc.  In all cases, it may be easier to start with the overall number and divide it out?</a:t>
          </a:r>
        </a:p>
      </xdr:txBody>
    </xdr:sp>
    <xdr:clientData/>
  </xdr:twoCellAnchor>
  <xdr:twoCellAnchor>
    <xdr:from>
      <xdr:col>0</xdr:col>
      <xdr:colOff>142875</xdr:colOff>
      <xdr:row>12</xdr:row>
      <xdr:rowOff>85725</xdr:rowOff>
    </xdr:from>
    <xdr:to>
      <xdr:col>7</xdr:col>
      <xdr:colOff>0</xdr:colOff>
      <xdr:row>15</xdr:row>
      <xdr:rowOff>161925</xdr:rowOff>
    </xdr:to>
    <xdr:sp>
      <xdr:nvSpPr>
        <xdr:cNvPr id="3" name="TextBox 3"/>
        <xdr:cNvSpPr txBox="1">
          <a:spLocks noChangeArrowheads="1"/>
        </xdr:cNvSpPr>
      </xdr:nvSpPr>
      <xdr:spPr>
        <a:xfrm>
          <a:off x="142875" y="2028825"/>
          <a:ext cx="56388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Units &amp; Pricing: Issue: not atypical to have a sliding price scale based on units.  So, we might sell 200 units, but at 2-3 different price/unit</a:t>
          </a:r>
        </a:p>
      </xdr:txBody>
    </xdr:sp>
    <xdr:clientData/>
  </xdr:twoCellAnchor>
  <xdr:twoCellAnchor>
    <xdr:from>
      <xdr:col>0</xdr:col>
      <xdr:colOff>200025</xdr:colOff>
      <xdr:row>16</xdr:row>
      <xdr:rowOff>76200</xdr:rowOff>
    </xdr:from>
    <xdr:to>
      <xdr:col>6</xdr:col>
      <xdr:colOff>561975</xdr:colOff>
      <xdr:row>19</xdr:row>
      <xdr:rowOff>142875</xdr:rowOff>
    </xdr:to>
    <xdr:sp>
      <xdr:nvSpPr>
        <xdr:cNvPr id="4" name="TextBox 4"/>
        <xdr:cNvSpPr txBox="1">
          <a:spLocks noChangeArrowheads="1"/>
        </xdr:cNvSpPr>
      </xdr:nvSpPr>
      <xdr:spPr>
        <a:xfrm>
          <a:off x="200025" y="2667000"/>
          <a:ext cx="401955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CSA Pricing; Issue: determining a price/unit for CSA is a non-trivial task.  If one truly wanted a factual value to make comparison this could require an entire worksheet on its own.</a:t>
          </a:r>
        </a:p>
      </xdr:txBody>
    </xdr:sp>
    <xdr:clientData/>
  </xdr:twoCellAnchor>
  <xdr:twoCellAnchor>
    <xdr:from>
      <xdr:col>1</xdr:col>
      <xdr:colOff>581025</xdr:colOff>
      <xdr:row>21</xdr:row>
      <xdr:rowOff>9525</xdr:rowOff>
    </xdr:from>
    <xdr:to>
      <xdr:col>5</xdr:col>
      <xdr:colOff>238125</xdr:colOff>
      <xdr:row>27</xdr:row>
      <xdr:rowOff>95250</xdr:rowOff>
    </xdr:to>
    <xdr:sp>
      <xdr:nvSpPr>
        <xdr:cNvPr id="5" name="TextBox 5"/>
        <xdr:cNvSpPr txBox="1">
          <a:spLocks noChangeArrowheads="1"/>
        </xdr:cNvSpPr>
      </xdr:nvSpPr>
      <xdr:spPr>
        <a:xfrm>
          <a:off x="1190625" y="3409950"/>
          <a:ext cx="2095500"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An simplified start to how I might start determining price/unit with our CSA is below.</a:t>
          </a:r>
        </a:p>
      </xdr:txBody>
    </xdr:sp>
    <xdr:clientData/>
  </xdr:twoCellAnchor>
  <xdr:twoCellAnchor>
    <xdr:from>
      <xdr:col>8</xdr:col>
      <xdr:colOff>38100</xdr:colOff>
      <xdr:row>19</xdr:row>
      <xdr:rowOff>76200</xdr:rowOff>
    </xdr:from>
    <xdr:to>
      <xdr:col>14</xdr:col>
      <xdr:colOff>0</xdr:colOff>
      <xdr:row>21</xdr:row>
      <xdr:rowOff>95250</xdr:rowOff>
    </xdr:to>
    <xdr:sp>
      <xdr:nvSpPr>
        <xdr:cNvPr id="6" name="TextBox 6"/>
        <xdr:cNvSpPr txBox="1">
          <a:spLocks noChangeArrowheads="1"/>
        </xdr:cNvSpPr>
      </xdr:nvSpPr>
      <xdr:spPr>
        <a:xfrm>
          <a:off x="6591300" y="3152775"/>
          <a:ext cx="36195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three CSA sizes, for 20 weeks.  Realizing produce value is not consistent per week.  But we have to start somewhere.
</a:t>
          </a:r>
        </a:p>
      </xdr:txBody>
    </xdr:sp>
    <xdr:clientData/>
  </xdr:twoCellAnchor>
  <xdr:twoCellAnchor>
    <xdr:from>
      <xdr:col>8</xdr:col>
      <xdr:colOff>38100</xdr:colOff>
      <xdr:row>22</xdr:row>
      <xdr:rowOff>76200</xdr:rowOff>
    </xdr:from>
    <xdr:to>
      <xdr:col>14</xdr:col>
      <xdr:colOff>0</xdr:colOff>
      <xdr:row>29</xdr:row>
      <xdr:rowOff>161925</xdr:rowOff>
    </xdr:to>
    <xdr:sp>
      <xdr:nvSpPr>
        <xdr:cNvPr id="7" name="TextBox 7"/>
        <xdr:cNvSpPr txBox="1">
          <a:spLocks noChangeArrowheads="1"/>
        </xdr:cNvSpPr>
      </xdr:nvSpPr>
      <xdr:spPr>
        <a:xfrm>
          <a:off x="6591300" y="3638550"/>
          <a:ext cx="36195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Again, non-trivial as each week may have very different value characteristics.  It wouldn't be right to assign flat values here as they may exceed actual CSA income - which gives an innacurate reflection of value.
But, we're still stuck with assigning a percentage somehow - with the tempatation to just pick a number that sounds good.</a:t>
          </a:r>
        </a:p>
      </xdr:txBody>
    </xdr:sp>
    <xdr:clientData/>
  </xdr:twoCellAnchor>
  <xdr:twoCellAnchor>
    <xdr:from>
      <xdr:col>0</xdr:col>
      <xdr:colOff>266700</xdr:colOff>
      <xdr:row>35</xdr:row>
      <xdr:rowOff>19050</xdr:rowOff>
    </xdr:from>
    <xdr:to>
      <xdr:col>6</xdr:col>
      <xdr:colOff>381000</xdr:colOff>
      <xdr:row>44</xdr:row>
      <xdr:rowOff>28575</xdr:rowOff>
    </xdr:to>
    <xdr:sp>
      <xdr:nvSpPr>
        <xdr:cNvPr id="8" name="TextBox 8"/>
        <xdr:cNvSpPr txBox="1">
          <a:spLocks noChangeArrowheads="1"/>
        </xdr:cNvSpPr>
      </xdr:nvSpPr>
      <xdr:spPr>
        <a:xfrm>
          <a:off x="266700" y="5686425"/>
          <a:ext cx="3771900"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Percent Allocation surprised me as I went top down.  I assume allocation to this particular produce item.  Unfortunately, the allocation persent will not apply consistently.  My tendency was to think about time spent on tomatoes only with preparation.  Yet, I can't do that with delivery at FM because it goes across all items.  Also, with supplies, I made the assumption for supplies specific to tomatoes for bags, etc - but inconsistently for overhead costs.
Result - the returns will not be truly representative.  I wonder if we need a percent allocation for each line item?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tension.iastate.edu/agdm/crops/pdf/a3-24.pdf" TargetMode="External" /><Relationship Id="rId2" Type="http://schemas.openxmlformats.org/officeDocument/2006/relationships/hyperlink" Target="http://www.extension.iastate.edu/agdm/wdfinancial.html" TargetMode="External" /><Relationship Id="rId3" Type="http://schemas.openxmlformats.org/officeDocument/2006/relationships/hyperlink" Target="mailto:wedwards@iastate.edu?subject=AgDM%20Spreadsheet" TargetMode="External" /><Relationship Id="rId4" Type="http://schemas.openxmlformats.org/officeDocument/2006/relationships/hyperlink" Target="http://www.extension.iastate.edu/agdm/wholefarm/html/c1-55.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S76"/>
  <sheetViews>
    <sheetView showGridLines="0" zoomScale="95" zoomScaleNormal="95" workbookViewId="0" topLeftCell="A1">
      <selection activeCell="A1" sqref="A1"/>
    </sheetView>
  </sheetViews>
  <sheetFormatPr defaultColWidth="9.140625" defaultRowHeight="12.75"/>
  <cols>
    <col min="1" max="1" width="1.7109375" style="45" customWidth="1"/>
    <col min="2" max="2" width="1.7109375" style="5" customWidth="1"/>
    <col min="3" max="3" width="35.421875" style="5" customWidth="1"/>
    <col min="4" max="4" width="1.8515625" style="5" customWidth="1"/>
    <col min="5" max="7" width="12.140625" style="5" customWidth="1"/>
    <col min="8" max="8" width="1.8515625" style="5" customWidth="1"/>
    <col min="9" max="11" width="12.140625" style="5" customWidth="1"/>
    <col min="12" max="12" width="1.8515625" style="5" customWidth="1"/>
    <col min="13" max="15" width="12.140625" style="5" customWidth="1"/>
    <col min="16" max="16" width="1.57421875" style="5" customWidth="1"/>
    <col min="17" max="17" width="16.421875" style="5" customWidth="1"/>
    <col min="18" max="16384" width="9.140625" style="5" customWidth="1"/>
  </cols>
  <sheetData>
    <row r="1" s="1" customFormat="1" ht="18.75" thickBot="1">
      <c r="C1" s="1" t="s">
        <v>0</v>
      </c>
    </row>
    <row r="2" spans="1:5" s="52" customFormat="1" ht="15.75" thickTop="1">
      <c r="A2" s="162"/>
      <c r="B2" s="163"/>
      <c r="C2" s="164" t="s">
        <v>88</v>
      </c>
      <c r="D2" s="164"/>
      <c r="E2" s="165"/>
    </row>
    <row r="3" spans="1:12" ht="12.75">
      <c r="A3" s="2"/>
      <c r="B3" s="3"/>
      <c r="C3" s="161" t="s">
        <v>83</v>
      </c>
      <c r="D3" s="161"/>
      <c r="E3" s="161"/>
      <c r="F3" s="161"/>
      <c r="G3" s="161"/>
      <c r="H3" s="161"/>
      <c r="I3" s="161"/>
      <c r="J3" s="161"/>
      <c r="K3" s="6"/>
      <c r="L3" s="6"/>
    </row>
    <row r="4" spans="1:15" ht="12.75" customHeight="1">
      <c r="A4" s="2"/>
      <c r="B4" s="3"/>
      <c r="M4" s="158" t="s">
        <v>86</v>
      </c>
      <c r="N4" s="158"/>
      <c r="O4" s="158"/>
    </row>
    <row r="5" spans="1:15" ht="12.75">
      <c r="A5" s="2"/>
      <c r="B5" s="3"/>
      <c r="C5" s="160" t="s">
        <v>1</v>
      </c>
      <c r="D5" s="160"/>
      <c r="E5" s="160"/>
      <c r="F5" s="160"/>
      <c r="G5" s="7"/>
      <c r="H5" s="7"/>
      <c r="I5" s="7"/>
      <c r="M5" s="158"/>
      <c r="N5" s="158"/>
      <c r="O5" s="158"/>
    </row>
    <row r="6" spans="1:15" ht="12.75">
      <c r="A6" s="2"/>
      <c r="B6" s="3"/>
      <c r="C6" s="154" t="s">
        <v>2</v>
      </c>
      <c r="D6" s="155"/>
      <c r="E6" s="155"/>
      <c r="F6" s="156"/>
      <c r="M6" s="158"/>
      <c r="N6" s="158"/>
      <c r="O6" s="158"/>
    </row>
    <row r="7" spans="1:17" ht="12.75">
      <c r="A7" s="2"/>
      <c r="B7" s="3"/>
      <c r="C7" s="8"/>
      <c r="D7" s="8"/>
      <c r="E7" s="9"/>
      <c r="F7" s="9"/>
      <c r="G7" s="10"/>
      <c r="H7" s="10"/>
      <c r="I7" s="11"/>
      <c r="J7" s="8"/>
      <c r="K7" s="9"/>
      <c r="L7" s="9"/>
      <c r="M7" s="159"/>
      <c r="N7" s="159"/>
      <c r="O7" s="159"/>
      <c r="P7" s="8"/>
      <c r="Q7" s="12"/>
    </row>
    <row r="8" spans="1:16" s="16" customFormat="1" ht="15.75">
      <c r="A8" s="13"/>
      <c r="B8" s="14"/>
      <c r="C8" s="130" t="s">
        <v>3</v>
      </c>
      <c r="D8" s="118"/>
      <c r="E8" s="148" t="s">
        <v>4</v>
      </c>
      <c r="F8" s="149"/>
      <c r="G8" s="150"/>
      <c r="H8" s="15"/>
      <c r="I8" s="148" t="s">
        <v>5</v>
      </c>
      <c r="J8" s="149"/>
      <c r="K8" s="150"/>
      <c r="M8" s="148" t="s">
        <v>6</v>
      </c>
      <c r="N8" s="149"/>
      <c r="O8" s="150"/>
      <c r="P8" s="17"/>
    </row>
    <row r="9" spans="1:16" ht="15.75" customHeight="1">
      <c r="A9" s="2"/>
      <c r="B9" s="3"/>
      <c r="C9" s="18" t="s">
        <v>7</v>
      </c>
      <c r="D9" s="22"/>
      <c r="E9" s="151" t="s">
        <v>8</v>
      </c>
      <c r="F9" s="152"/>
      <c r="G9" s="153"/>
      <c r="H9" s="20"/>
      <c r="I9" s="151" t="s">
        <v>9</v>
      </c>
      <c r="J9" s="152"/>
      <c r="K9" s="153"/>
      <c r="L9" s="20"/>
      <c r="M9" s="151" t="s">
        <v>10</v>
      </c>
      <c r="N9" s="152"/>
      <c r="O9" s="153"/>
      <c r="P9" s="21"/>
    </row>
    <row r="10" spans="1:16" ht="12.75">
      <c r="A10" s="2"/>
      <c r="B10" s="3"/>
      <c r="C10" s="120"/>
      <c r="D10" s="22"/>
      <c r="E10" s="80"/>
      <c r="F10" s="23"/>
      <c r="G10" s="81"/>
      <c r="H10" s="20"/>
      <c r="I10" s="80"/>
      <c r="J10" s="23"/>
      <c r="K10" s="81"/>
      <c r="L10" s="20"/>
      <c r="M10" s="80"/>
      <c r="N10" s="23"/>
      <c r="O10" s="81"/>
      <c r="P10" s="21"/>
    </row>
    <row r="11" spans="1:19" ht="15.75">
      <c r="A11" s="2"/>
      <c r="B11" s="3"/>
      <c r="C11" s="121" t="s">
        <v>11</v>
      </c>
      <c r="D11" s="24"/>
      <c r="E11" s="82" t="s">
        <v>12</v>
      </c>
      <c r="F11" s="83" t="s">
        <v>13</v>
      </c>
      <c r="G11" s="84"/>
      <c r="H11" s="26"/>
      <c r="I11" s="82" t="s">
        <v>12</v>
      </c>
      <c r="J11" s="83" t="s">
        <v>13</v>
      </c>
      <c r="K11" s="84"/>
      <c r="L11" s="26"/>
      <c r="M11" s="82" t="s">
        <v>12</v>
      </c>
      <c r="N11" s="83" t="s">
        <v>13</v>
      </c>
      <c r="O11" s="87"/>
      <c r="P11" s="21"/>
      <c r="R11" s="129"/>
      <c r="S11" s="129"/>
    </row>
    <row r="12" spans="1:16" ht="4.5" customHeight="1">
      <c r="A12" s="2"/>
      <c r="B12" s="3"/>
      <c r="C12" s="121"/>
      <c r="D12" s="24"/>
      <c r="E12" s="85"/>
      <c r="F12" s="86"/>
      <c r="G12" s="87"/>
      <c r="H12" s="27"/>
      <c r="I12" s="85"/>
      <c r="J12" s="86"/>
      <c r="K12" s="87"/>
      <c r="L12" s="27"/>
      <c r="M12" s="101"/>
      <c r="N12" s="8"/>
      <c r="O12" s="87"/>
      <c r="P12" s="79"/>
    </row>
    <row r="13" spans="1:16" ht="15" customHeight="1">
      <c r="A13" s="2"/>
      <c r="B13" s="3"/>
      <c r="C13" s="131" t="s">
        <v>14</v>
      </c>
      <c r="D13" s="119"/>
      <c r="E13" s="133">
        <v>50</v>
      </c>
      <c r="F13" s="134">
        <v>2</v>
      </c>
      <c r="G13" s="88">
        <f>E13*F13</f>
        <v>100</v>
      </c>
      <c r="H13" s="28"/>
      <c r="I13" s="133">
        <v>100</v>
      </c>
      <c r="J13" s="134">
        <v>1.5</v>
      </c>
      <c r="K13" s="88">
        <f>I13*J13</f>
        <v>150</v>
      </c>
      <c r="L13" s="28"/>
      <c r="M13" s="116">
        <f>CSA!H29</f>
        <v>1200</v>
      </c>
      <c r="N13" s="29">
        <f>CSA!I29</f>
        <v>1.7</v>
      </c>
      <c r="O13" s="88">
        <f>M13*N13</f>
        <v>2040</v>
      </c>
      <c r="P13" s="21"/>
    </row>
    <row r="14" spans="1:16" ht="15" customHeight="1">
      <c r="A14" s="2"/>
      <c r="B14" s="3"/>
      <c r="C14" s="131" t="s">
        <v>14</v>
      </c>
      <c r="D14" s="119"/>
      <c r="E14" s="133"/>
      <c r="F14" s="134"/>
      <c r="G14" s="89">
        <f>E14*F14</f>
        <v>0</v>
      </c>
      <c r="H14" s="28"/>
      <c r="I14" s="133"/>
      <c r="J14" s="134"/>
      <c r="K14" s="89">
        <f>I14*J14</f>
        <v>0</v>
      </c>
      <c r="L14" s="28"/>
      <c r="M14" s="116"/>
      <c r="N14" s="29"/>
      <c r="O14" s="89">
        <f>M14*N14</f>
        <v>0</v>
      </c>
      <c r="P14" s="21"/>
    </row>
    <row r="15" spans="1:16" ht="15" customHeight="1">
      <c r="A15" s="2"/>
      <c r="B15" s="3"/>
      <c r="C15" s="132" t="s">
        <v>14</v>
      </c>
      <c r="D15" s="119"/>
      <c r="E15" s="133"/>
      <c r="F15" s="134"/>
      <c r="G15" s="90">
        <f>E15*F15</f>
        <v>0</v>
      </c>
      <c r="H15" s="28"/>
      <c r="I15" s="133"/>
      <c r="J15" s="134"/>
      <c r="K15" s="90">
        <f>I15*J15</f>
        <v>0</v>
      </c>
      <c r="L15" s="28"/>
      <c r="M15" s="116"/>
      <c r="N15" s="29"/>
      <c r="O15" s="90">
        <f>M15*N15</f>
        <v>0</v>
      </c>
      <c r="P15" s="21"/>
    </row>
    <row r="16" spans="1:16" ht="12.75">
      <c r="A16" s="2"/>
      <c r="B16" s="3"/>
      <c r="C16" s="122" t="s">
        <v>15</v>
      </c>
      <c r="D16" s="3"/>
      <c r="E16" s="91">
        <f>SUM(E13:E15)</f>
        <v>50</v>
      </c>
      <c r="F16" s="92"/>
      <c r="G16" s="93">
        <f>SUM(G13:G15)</f>
        <v>100</v>
      </c>
      <c r="H16" s="27"/>
      <c r="I16" s="91">
        <f>SUM(I13:I15)</f>
        <v>100</v>
      </c>
      <c r="J16" s="92"/>
      <c r="K16" s="93">
        <f>SUM(K13:K15)</f>
        <v>150</v>
      </c>
      <c r="L16" s="27"/>
      <c r="M16" s="91">
        <f>SUM(M13:M15)</f>
        <v>1200</v>
      </c>
      <c r="N16" s="117"/>
      <c r="O16" s="93">
        <f>SUM(O13:O15)</f>
        <v>2040</v>
      </c>
      <c r="P16" s="21"/>
    </row>
    <row r="17" spans="1:16" ht="12.75">
      <c r="A17" s="2"/>
      <c r="B17" s="3"/>
      <c r="C17" s="122"/>
      <c r="D17" s="3"/>
      <c r="E17" s="19"/>
      <c r="F17" s="28"/>
      <c r="G17" s="81"/>
      <c r="H17" s="20"/>
      <c r="I17" s="19"/>
      <c r="J17" s="28"/>
      <c r="K17" s="81"/>
      <c r="L17" s="20"/>
      <c r="M17" s="19"/>
      <c r="N17" s="28"/>
      <c r="O17" s="81"/>
      <c r="P17" s="21"/>
    </row>
    <row r="18" spans="1:16" ht="12.75">
      <c r="A18" s="2"/>
      <c r="B18" s="3"/>
      <c r="C18" s="120"/>
      <c r="E18" s="19"/>
      <c r="F18" s="28"/>
      <c r="G18" s="94"/>
      <c r="H18" s="30"/>
      <c r="I18" s="19"/>
      <c r="J18" s="28"/>
      <c r="K18" s="94"/>
      <c r="L18" s="30"/>
      <c r="M18" s="19"/>
      <c r="N18" s="28"/>
      <c r="O18" s="94"/>
      <c r="P18" s="21"/>
    </row>
    <row r="19" spans="1:16" ht="15.75">
      <c r="A19" s="2"/>
      <c r="B19" s="3"/>
      <c r="C19" s="123" t="s">
        <v>16</v>
      </c>
      <c r="D19" s="31"/>
      <c r="E19" s="95"/>
      <c r="F19" s="96" t="s">
        <v>17</v>
      </c>
      <c r="G19" s="97" t="s">
        <v>18</v>
      </c>
      <c r="H19" s="32"/>
      <c r="I19" s="95"/>
      <c r="J19" s="96" t="s">
        <v>17</v>
      </c>
      <c r="K19" s="97" t="s">
        <v>18</v>
      </c>
      <c r="L19" s="32"/>
      <c r="M19" s="95"/>
      <c r="N19" s="96" t="s">
        <v>17</v>
      </c>
      <c r="O19" s="97" t="s">
        <v>18</v>
      </c>
      <c r="P19" s="21"/>
    </row>
    <row r="20" spans="1:16" ht="12.75">
      <c r="A20" s="2"/>
      <c r="B20" s="3"/>
      <c r="C20" s="120"/>
      <c r="E20" s="98" t="s">
        <v>19</v>
      </c>
      <c r="F20" s="99" t="s">
        <v>20</v>
      </c>
      <c r="G20" s="100" t="s">
        <v>20</v>
      </c>
      <c r="H20" s="25"/>
      <c r="I20" s="98" t="s">
        <v>19</v>
      </c>
      <c r="J20" s="99" t="s">
        <v>20</v>
      </c>
      <c r="K20" s="100" t="s">
        <v>20</v>
      </c>
      <c r="L20" s="25"/>
      <c r="M20" s="98" t="s">
        <v>19</v>
      </c>
      <c r="N20" s="99" t="s">
        <v>20</v>
      </c>
      <c r="O20" s="100" t="s">
        <v>20</v>
      </c>
      <c r="P20" s="21"/>
    </row>
    <row r="21" spans="1:16" ht="12.75">
      <c r="A21" s="2"/>
      <c r="B21" s="3"/>
      <c r="C21" s="124" t="s">
        <v>21</v>
      </c>
      <c r="D21" s="4"/>
      <c r="E21" s="101"/>
      <c r="F21" s="102"/>
      <c r="G21" s="94"/>
      <c r="H21" s="30"/>
      <c r="I21" s="101"/>
      <c r="J21" s="102"/>
      <c r="K21" s="94"/>
      <c r="L21" s="30"/>
      <c r="M21" s="101"/>
      <c r="N21" s="102"/>
      <c r="O21" s="94"/>
      <c r="P21" s="21"/>
    </row>
    <row r="22" spans="1:16" ht="15" customHeight="1">
      <c r="A22" s="2"/>
      <c r="B22" s="3"/>
      <c r="C22" s="120" t="s">
        <v>22</v>
      </c>
      <c r="E22" s="135">
        <v>15</v>
      </c>
      <c r="F22" s="136">
        <v>0.05</v>
      </c>
      <c r="G22" s="103">
        <f>E22*F22</f>
        <v>0.75</v>
      </c>
      <c r="H22" s="75"/>
      <c r="I22" s="135">
        <v>10</v>
      </c>
      <c r="J22" s="136">
        <v>1.14</v>
      </c>
      <c r="K22" s="103">
        <f>I22*J22</f>
        <v>11.399999999999999</v>
      </c>
      <c r="L22" s="75"/>
      <c r="M22" s="135">
        <v>10</v>
      </c>
      <c r="N22" s="136">
        <v>1</v>
      </c>
      <c r="O22" s="103">
        <f>M22*N22</f>
        <v>10</v>
      </c>
      <c r="P22" s="21"/>
    </row>
    <row r="23" spans="1:16" ht="15" customHeight="1">
      <c r="A23" s="2"/>
      <c r="B23" s="3"/>
      <c r="C23" s="120" t="s">
        <v>23</v>
      </c>
      <c r="E23" s="135">
        <v>1</v>
      </c>
      <c r="F23" s="136">
        <v>5</v>
      </c>
      <c r="G23" s="104">
        <f>E23*F23</f>
        <v>5</v>
      </c>
      <c r="H23" s="75"/>
      <c r="I23" s="135">
        <v>1</v>
      </c>
      <c r="J23" s="136">
        <v>0</v>
      </c>
      <c r="K23" s="104">
        <f>I23*J23</f>
        <v>0</v>
      </c>
      <c r="L23" s="75"/>
      <c r="M23" s="135">
        <v>1</v>
      </c>
      <c r="N23" s="136">
        <v>1</v>
      </c>
      <c r="O23" s="104">
        <f>M23*N23</f>
        <v>1</v>
      </c>
      <c r="P23" s="21"/>
    </row>
    <row r="24" spans="1:16" ht="15" customHeight="1">
      <c r="A24" s="2"/>
      <c r="B24" s="3"/>
      <c r="C24" s="125" t="s">
        <v>24</v>
      </c>
      <c r="E24" s="135">
        <v>1</v>
      </c>
      <c r="F24" s="136">
        <v>2</v>
      </c>
      <c r="G24" s="105">
        <f>E24*F24</f>
        <v>2</v>
      </c>
      <c r="H24" s="76"/>
      <c r="I24" s="135">
        <v>1</v>
      </c>
      <c r="J24" s="136">
        <v>0.75</v>
      </c>
      <c r="K24" s="105">
        <f>I24*J24</f>
        <v>0.75</v>
      </c>
      <c r="L24" s="76"/>
      <c r="M24" s="135">
        <v>1</v>
      </c>
      <c r="N24" s="136">
        <v>1</v>
      </c>
      <c r="O24" s="105">
        <f>M24*N24</f>
        <v>1</v>
      </c>
      <c r="P24" s="21"/>
    </row>
    <row r="25" spans="1:16" ht="12.75">
      <c r="A25" s="2"/>
      <c r="B25" s="3"/>
      <c r="C25" s="120" t="s">
        <v>25</v>
      </c>
      <c r="E25" s="106"/>
      <c r="F25" s="107"/>
      <c r="G25" s="108">
        <f>SUM(G22:G24)</f>
        <v>7.75</v>
      </c>
      <c r="H25" s="75"/>
      <c r="I25" s="106"/>
      <c r="J25" s="107"/>
      <c r="K25" s="108">
        <f>SUM(K22:K24)</f>
        <v>12.149999999999999</v>
      </c>
      <c r="L25" s="75"/>
      <c r="M25" s="106"/>
      <c r="N25" s="107"/>
      <c r="O25" s="108">
        <f>SUM(O22:O24)</f>
        <v>12</v>
      </c>
      <c r="P25" s="21"/>
    </row>
    <row r="26" spans="1:16" ht="12.75">
      <c r="A26" s="2"/>
      <c r="B26" s="3"/>
      <c r="C26" s="120"/>
      <c r="E26" s="106"/>
      <c r="F26" s="107"/>
      <c r="G26" s="109"/>
      <c r="H26" s="75"/>
      <c r="I26" s="106"/>
      <c r="J26" s="107"/>
      <c r="K26" s="109"/>
      <c r="L26" s="75"/>
      <c r="M26" s="106"/>
      <c r="N26" s="107"/>
      <c r="O26" s="109"/>
      <c r="P26" s="21"/>
    </row>
    <row r="27" spans="1:16" ht="12.75">
      <c r="A27" s="2"/>
      <c r="B27" s="3"/>
      <c r="C27" s="124" t="s">
        <v>26</v>
      </c>
      <c r="D27" s="4"/>
      <c r="E27" s="106"/>
      <c r="F27" s="107"/>
      <c r="G27" s="109"/>
      <c r="H27" s="75"/>
      <c r="I27" s="106"/>
      <c r="J27" s="107"/>
      <c r="K27" s="109"/>
      <c r="L27" s="75"/>
      <c r="M27" s="106"/>
      <c r="N27" s="107"/>
      <c r="O27" s="109"/>
      <c r="P27" s="21"/>
    </row>
    <row r="28" spans="1:16" ht="12.75">
      <c r="A28" s="2"/>
      <c r="B28" s="3"/>
      <c r="C28" s="120" t="s">
        <v>27</v>
      </c>
      <c r="E28" s="135">
        <v>190</v>
      </c>
      <c r="F28" s="136">
        <v>0.5</v>
      </c>
      <c r="G28" s="103">
        <f>E28*F28</f>
        <v>95</v>
      </c>
      <c r="H28" s="75"/>
      <c r="I28" s="135">
        <v>130</v>
      </c>
      <c r="J28" s="136">
        <v>0.5</v>
      </c>
      <c r="K28" s="103">
        <f>I28*J28</f>
        <v>65</v>
      </c>
      <c r="L28" s="75"/>
      <c r="M28" s="135">
        <v>100</v>
      </c>
      <c r="N28" s="136">
        <v>0.5</v>
      </c>
      <c r="O28" s="103">
        <f>M28*N28</f>
        <v>50</v>
      </c>
      <c r="P28" s="21"/>
    </row>
    <row r="29" spans="1:16" ht="12.75">
      <c r="A29" s="2"/>
      <c r="B29" s="3"/>
      <c r="C29" s="120"/>
      <c r="E29" s="106"/>
      <c r="F29" s="110"/>
      <c r="G29" s="109"/>
      <c r="H29" s="75"/>
      <c r="I29" s="106"/>
      <c r="J29" s="110"/>
      <c r="K29" s="109"/>
      <c r="L29" s="75"/>
      <c r="M29" s="106"/>
      <c r="N29" s="107"/>
      <c r="O29" s="109"/>
      <c r="P29" s="21"/>
    </row>
    <row r="30" spans="1:16" ht="12.75">
      <c r="A30" s="2"/>
      <c r="B30" s="3"/>
      <c r="C30" s="124" t="s">
        <v>28</v>
      </c>
      <c r="D30" s="4"/>
      <c r="E30" s="106"/>
      <c r="F30" s="110"/>
      <c r="G30" s="109"/>
      <c r="H30" s="75"/>
      <c r="I30" s="106"/>
      <c r="J30" s="110"/>
      <c r="K30" s="109"/>
      <c r="L30" s="75"/>
      <c r="M30" s="106"/>
      <c r="N30" s="110"/>
      <c r="O30" s="109"/>
      <c r="P30" s="21"/>
    </row>
    <row r="31" spans="1:16" ht="15" customHeight="1">
      <c r="A31" s="2"/>
      <c r="B31" s="3"/>
      <c r="C31" s="126" t="s">
        <v>29</v>
      </c>
      <c r="D31" s="37"/>
      <c r="E31" s="137">
        <v>1</v>
      </c>
      <c r="F31" s="136">
        <v>12</v>
      </c>
      <c r="G31" s="103">
        <f>E31*F31</f>
        <v>12</v>
      </c>
      <c r="H31" s="75"/>
      <c r="I31" s="137">
        <v>1</v>
      </c>
      <c r="J31" s="136">
        <v>12</v>
      </c>
      <c r="K31" s="103">
        <f>I31*J31</f>
        <v>12</v>
      </c>
      <c r="L31" s="75"/>
      <c r="M31" s="137">
        <v>1</v>
      </c>
      <c r="N31" s="136">
        <v>12</v>
      </c>
      <c r="O31" s="103">
        <f>M31*N31</f>
        <v>12</v>
      </c>
      <c r="P31" s="21"/>
    </row>
    <row r="32" spans="1:16" ht="15" customHeight="1">
      <c r="A32" s="2"/>
      <c r="B32" s="3"/>
      <c r="C32" s="126" t="s">
        <v>30</v>
      </c>
      <c r="D32" s="37"/>
      <c r="E32" s="137">
        <v>15.5</v>
      </c>
      <c r="F32" s="136">
        <v>12</v>
      </c>
      <c r="G32" s="104">
        <f>E32*F32</f>
        <v>186</v>
      </c>
      <c r="H32" s="76"/>
      <c r="I32" s="137">
        <v>2</v>
      </c>
      <c r="J32" s="136">
        <v>12</v>
      </c>
      <c r="K32" s="104">
        <f>I32*J32</f>
        <v>24</v>
      </c>
      <c r="L32" s="76"/>
      <c r="M32" s="137">
        <v>2</v>
      </c>
      <c r="N32" s="136">
        <v>12</v>
      </c>
      <c r="O32" s="104">
        <f>M32*N32</f>
        <v>24</v>
      </c>
      <c r="P32" s="21"/>
    </row>
    <row r="33" spans="1:16" ht="15" customHeight="1">
      <c r="A33" s="2"/>
      <c r="B33" s="3"/>
      <c r="C33" s="127" t="s">
        <v>31</v>
      </c>
      <c r="D33" s="37"/>
      <c r="E33" s="137">
        <v>40</v>
      </c>
      <c r="F33" s="136">
        <v>12</v>
      </c>
      <c r="G33" s="105">
        <f>E33*F33</f>
        <v>480</v>
      </c>
      <c r="H33" s="75"/>
      <c r="I33" s="138">
        <v>0</v>
      </c>
      <c r="J33" s="136">
        <v>0</v>
      </c>
      <c r="K33" s="105">
        <f>I33*J33</f>
        <v>0</v>
      </c>
      <c r="L33" s="75"/>
      <c r="M33" s="137">
        <v>0</v>
      </c>
      <c r="N33" s="136">
        <v>0</v>
      </c>
      <c r="O33" s="105">
        <f>M33*N33</f>
        <v>0</v>
      </c>
      <c r="P33" s="21"/>
    </row>
    <row r="34" spans="1:16" ht="12.75">
      <c r="A34" s="2"/>
      <c r="B34" s="3"/>
      <c r="C34" s="120" t="s">
        <v>32</v>
      </c>
      <c r="E34" s="101"/>
      <c r="F34" s="102"/>
      <c r="G34" s="88">
        <f>SUM(G31:G33)</f>
        <v>678</v>
      </c>
      <c r="H34" s="34"/>
      <c r="I34" s="101"/>
      <c r="J34" s="102"/>
      <c r="K34" s="88">
        <f>SUM(K31:K33)</f>
        <v>36</v>
      </c>
      <c r="L34" s="34"/>
      <c r="M34" s="101"/>
      <c r="N34" s="102"/>
      <c r="O34" s="88">
        <f>SUM(O31:O33)</f>
        <v>36</v>
      </c>
      <c r="P34" s="21"/>
    </row>
    <row r="35" spans="1:16" ht="12.75">
      <c r="A35" s="2"/>
      <c r="B35" s="3"/>
      <c r="C35" s="120"/>
      <c r="E35" s="101"/>
      <c r="F35" s="102"/>
      <c r="G35" s="111"/>
      <c r="H35" s="38"/>
      <c r="I35" s="101"/>
      <c r="J35" s="102"/>
      <c r="K35" s="111"/>
      <c r="L35" s="38"/>
      <c r="M35" s="101"/>
      <c r="N35" s="102"/>
      <c r="O35" s="111"/>
      <c r="P35" s="39"/>
    </row>
    <row r="36" spans="1:16" ht="12.75">
      <c r="A36" s="2"/>
      <c r="B36" s="3"/>
      <c r="C36" s="124" t="s">
        <v>33</v>
      </c>
      <c r="D36" s="4"/>
      <c r="E36" s="101"/>
      <c r="F36" s="8"/>
      <c r="G36" s="88">
        <f>G25+G28+G34</f>
        <v>780.75</v>
      </c>
      <c r="H36" s="34"/>
      <c r="I36" s="101"/>
      <c r="J36" s="8"/>
      <c r="K36" s="88">
        <f>K25+K28+K34</f>
        <v>113.15</v>
      </c>
      <c r="L36" s="34"/>
      <c r="M36" s="101"/>
      <c r="N36" s="8"/>
      <c r="O36" s="88">
        <f>O25+O28+O34</f>
        <v>98</v>
      </c>
      <c r="P36" s="40"/>
    </row>
    <row r="37" spans="1:16" ht="12.75">
      <c r="A37" s="2"/>
      <c r="B37" s="3"/>
      <c r="C37" s="120" t="s">
        <v>34</v>
      </c>
      <c r="E37" s="101"/>
      <c r="F37" s="8"/>
      <c r="G37" s="139">
        <v>0.2</v>
      </c>
      <c r="H37" s="41"/>
      <c r="I37" s="101"/>
      <c r="J37" s="8"/>
      <c r="K37" s="139">
        <v>0.2</v>
      </c>
      <c r="L37" s="41"/>
      <c r="M37" s="101"/>
      <c r="N37" s="8"/>
      <c r="O37" s="139">
        <v>0.2</v>
      </c>
      <c r="P37" s="21"/>
    </row>
    <row r="38" spans="1:16" ht="12.75">
      <c r="A38" s="2"/>
      <c r="B38" s="3"/>
      <c r="C38" s="120" t="s">
        <v>35</v>
      </c>
      <c r="E38" s="112"/>
      <c r="F38" s="8"/>
      <c r="G38" s="88">
        <f>G36*G37</f>
        <v>156.15</v>
      </c>
      <c r="H38" s="42"/>
      <c r="I38" s="112"/>
      <c r="J38" s="8"/>
      <c r="K38" s="88">
        <f>K36*K37</f>
        <v>22.630000000000003</v>
      </c>
      <c r="L38" s="42"/>
      <c r="M38" s="112"/>
      <c r="N38" s="8"/>
      <c r="O38" s="88">
        <f>O36*O37</f>
        <v>19.6</v>
      </c>
      <c r="P38" s="21"/>
    </row>
    <row r="39" spans="1:15" ht="12.75">
      <c r="A39" s="2"/>
      <c r="B39" s="3"/>
      <c r="C39" s="120"/>
      <c r="E39" s="101"/>
      <c r="F39" s="8"/>
      <c r="G39" s="87"/>
      <c r="I39" s="101"/>
      <c r="J39" s="8"/>
      <c r="K39" s="87"/>
      <c r="M39" s="101"/>
      <c r="N39" s="8"/>
      <c r="O39" s="87"/>
    </row>
    <row r="40" spans="1:16" ht="12.75">
      <c r="A40" s="2"/>
      <c r="B40" s="3"/>
      <c r="C40" s="120" t="s">
        <v>36</v>
      </c>
      <c r="E40" s="101"/>
      <c r="F40" s="8"/>
      <c r="G40" s="88">
        <f>G38/E16</f>
        <v>3.123</v>
      </c>
      <c r="H40" s="34"/>
      <c r="I40" s="101"/>
      <c r="J40" s="8"/>
      <c r="K40" s="88">
        <f>K38/I16</f>
        <v>0.22630000000000003</v>
      </c>
      <c r="L40" s="34"/>
      <c r="M40" s="101"/>
      <c r="N40" s="8"/>
      <c r="O40" s="88">
        <f>O38/M16</f>
        <v>0.016333333333333335</v>
      </c>
      <c r="P40" s="21"/>
    </row>
    <row r="41" spans="1:16" ht="12.75">
      <c r="A41" s="2"/>
      <c r="B41" s="3"/>
      <c r="C41" s="120" t="s">
        <v>37</v>
      </c>
      <c r="E41" s="101"/>
      <c r="F41" s="102"/>
      <c r="G41" s="140">
        <v>0.3</v>
      </c>
      <c r="H41" s="35"/>
      <c r="I41" s="101"/>
      <c r="J41" s="102"/>
      <c r="K41" s="140">
        <v>0.28</v>
      </c>
      <c r="L41" s="43"/>
      <c r="M41" s="101"/>
      <c r="N41" s="102"/>
      <c r="O41" s="140">
        <v>0.28</v>
      </c>
      <c r="P41" s="44"/>
    </row>
    <row r="42" spans="1:16" ht="12.75">
      <c r="A42" s="2"/>
      <c r="B42" s="3"/>
      <c r="C42" s="120" t="s">
        <v>38</v>
      </c>
      <c r="E42" s="101"/>
      <c r="F42" s="8"/>
      <c r="G42" s="88">
        <f>SUM(G40:G41)</f>
        <v>3.423</v>
      </c>
      <c r="H42" s="34"/>
      <c r="I42" s="101"/>
      <c r="J42" s="8"/>
      <c r="K42" s="88">
        <f>SUM(K40:K41)</f>
        <v>0.5063000000000001</v>
      </c>
      <c r="L42" s="34"/>
      <c r="M42" s="101"/>
      <c r="N42" s="8"/>
      <c r="O42" s="88">
        <f>SUM(O40:O41)</f>
        <v>0.29633333333333334</v>
      </c>
      <c r="P42" s="40"/>
    </row>
    <row r="43" spans="3:16" ht="12.75">
      <c r="C43" s="120"/>
      <c r="E43" s="101"/>
      <c r="F43" s="8"/>
      <c r="G43" s="88"/>
      <c r="H43" s="46"/>
      <c r="I43" s="101"/>
      <c r="J43" s="8"/>
      <c r="K43" s="88"/>
      <c r="L43" s="46"/>
      <c r="M43" s="101"/>
      <c r="N43" s="8"/>
      <c r="O43" s="88"/>
      <c r="P43" s="40"/>
    </row>
    <row r="44" spans="3:16" ht="12.75">
      <c r="C44" s="124" t="s">
        <v>39</v>
      </c>
      <c r="D44" s="4"/>
      <c r="E44" s="112"/>
      <c r="F44" s="8"/>
      <c r="G44" s="88">
        <f>F13-G42</f>
        <v>-1.423</v>
      </c>
      <c r="H44" s="34"/>
      <c r="I44" s="112"/>
      <c r="J44" s="8"/>
      <c r="K44" s="88">
        <f>J13-K42</f>
        <v>0.9936999999999999</v>
      </c>
      <c r="L44" s="34"/>
      <c r="M44" s="112"/>
      <c r="N44" s="8"/>
      <c r="O44" s="88">
        <f>N13-O42</f>
        <v>1.4036666666666666</v>
      </c>
      <c r="P44" s="40"/>
    </row>
    <row r="45" spans="3:16" ht="12.75">
      <c r="C45" s="128" t="s">
        <v>40</v>
      </c>
      <c r="D45" s="4"/>
      <c r="E45" s="113"/>
      <c r="F45" s="114"/>
      <c r="G45" s="115">
        <f>G44*E13</f>
        <v>-71.15</v>
      </c>
      <c r="H45" s="34"/>
      <c r="I45" s="113"/>
      <c r="J45" s="114"/>
      <c r="K45" s="115">
        <f>K44*I13</f>
        <v>99.36999999999999</v>
      </c>
      <c r="L45" s="34"/>
      <c r="M45" s="113"/>
      <c r="N45" s="114"/>
      <c r="O45" s="115">
        <f>O44*M13</f>
        <v>1684.3999999999999</v>
      </c>
      <c r="P45" s="21"/>
    </row>
    <row r="46" spans="7:16" ht="12.75">
      <c r="G46" s="30"/>
      <c r="H46" s="30"/>
      <c r="N46" s="30"/>
      <c r="O46" s="21"/>
      <c r="P46" s="40"/>
    </row>
    <row r="47" spans="1:10" ht="12.75">
      <c r="A47" s="2"/>
      <c r="B47" s="3"/>
      <c r="D47" s="47"/>
      <c r="E47" s="48"/>
      <c r="F47" s="49"/>
      <c r="G47" s="50"/>
      <c r="H47" s="50"/>
      <c r="I47" s="50"/>
      <c r="J47" s="50"/>
    </row>
    <row r="48" spans="1:10" ht="12.75">
      <c r="A48" s="2"/>
      <c r="B48" s="3"/>
      <c r="C48" s="12" t="s">
        <v>87</v>
      </c>
      <c r="D48" s="51"/>
      <c r="E48" s="52"/>
      <c r="F48" s="52"/>
      <c r="I48" s="52"/>
      <c r="J48" s="52"/>
    </row>
    <row r="49" spans="1:10" ht="12.75">
      <c r="A49" s="2"/>
      <c r="B49" s="3"/>
      <c r="C49" s="51" t="s">
        <v>42</v>
      </c>
      <c r="I49" s="52"/>
      <c r="J49" s="52"/>
    </row>
    <row r="50" spans="1:10" ht="12.75">
      <c r="A50" s="2"/>
      <c r="B50" s="3"/>
      <c r="C50" s="47" t="s">
        <v>41</v>
      </c>
      <c r="D50" s="54"/>
      <c r="E50" s="52"/>
      <c r="F50" s="52"/>
      <c r="G50" s="52"/>
      <c r="H50" s="52"/>
      <c r="I50" s="55"/>
      <c r="J50" s="52"/>
    </row>
    <row r="51" spans="1:6" s="58" customFormat="1" ht="15">
      <c r="A51" s="56"/>
      <c r="B51" s="57"/>
      <c r="C51" s="53" t="s">
        <v>43</v>
      </c>
      <c r="D51" s="53"/>
      <c r="E51" s="157">
        <f ca="1">TODAY()</f>
        <v>39940</v>
      </c>
      <c r="F51" s="157"/>
    </row>
    <row r="52" spans="1:3" s="58" customFormat="1" ht="15">
      <c r="A52" s="56"/>
      <c r="B52" s="57"/>
      <c r="C52" s="58" t="s">
        <v>44</v>
      </c>
    </row>
    <row r="53" spans="1:4" ht="12.75">
      <c r="A53" s="2"/>
      <c r="B53" s="3"/>
      <c r="C53" s="74" t="s">
        <v>45</v>
      </c>
      <c r="D53" s="73"/>
    </row>
    <row r="54" spans="1:15" s="58" customFormat="1" ht="12" customHeight="1">
      <c r="A54" s="56"/>
      <c r="B54" s="57"/>
      <c r="C54" s="147" t="s">
        <v>46</v>
      </c>
      <c r="D54" s="147"/>
      <c r="E54" s="147"/>
      <c r="F54" s="147"/>
      <c r="G54" s="147"/>
      <c r="H54" s="147"/>
      <c r="I54" s="147"/>
      <c r="J54" s="147"/>
      <c r="K54" s="147"/>
      <c r="L54" s="147"/>
      <c r="M54" s="147"/>
      <c r="N54" s="147"/>
      <c r="O54" s="147"/>
    </row>
    <row r="55" spans="1:15" s="58" customFormat="1" ht="12" customHeight="1">
      <c r="A55" s="56"/>
      <c r="B55" s="57"/>
      <c r="C55" s="147"/>
      <c r="D55" s="147"/>
      <c r="E55" s="147"/>
      <c r="F55" s="147"/>
      <c r="G55" s="147"/>
      <c r="H55" s="147"/>
      <c r="I55" s="147"/>
      <c r="J55" s="147"/>
      <c r="K55" s="147"/>
      <c r="L55" s="147"/>
      <c r="M55" s="147"/>
      <c r="N55" s="147"/>
      <c r="O55" s="147"/>
    </row>
    <row r="56" spans="1:15" s="58" customFormat="1" ht="15">
      <c r="A56" s="56"/>
      <c r="B56" s="57"/>
      <c r="C56" s="147" t="s">
        <v>47</v>
      </c>
      <c r="D56" s="147"/>
      <c r="E56" s="147"/>
      <c r="F56" s="147"/>
      <c r="G56" s="147"/>
      <c r="H56" s="147"/>
      <c r="I56" s="147"/>
      <c r="J56" s="147"/>
      <c r="K56" s="147"/>
      <c r="L56" s="147"/>
      <c r="M56" s="147"/>
      <c r="N56" s="147"/>
      <c r="O56" s="147"/>
    </row>
    <row r="57" spans="3:16" ht="12.75">
      <c r="C57" s="33"/>
      <c r="D57" s="33"/>
      <c r="E57" s="33"/>
      <c r="G57" s="30"/>
      <c r="H57" s="30"/>
      <c r="I57" s="12"/>
      <c r="N57" s="30"/>
      <c r="P57" s="21"/>
    </row>
    <row r="58" spans="7:16" ht="12.75">
      <c r="G58" s="30"/>
      <c r="H58" s="30"/>
      <c r="J58" s="33"/>
      <c r="K58" s="33"/>
      <c r="L58" s="33"/>
      <c r="N58" s="30"/>
      <c r="P58" s="21"/>
    </row>
    <row r="59" spans="7:16" ht="12.75">
      <c r="G59" s="30"/>
      <c r="H59" s="30"/>
      <c r="N59" s="30"/>
      <c r="P59" s="40"/>
    </row>
    <row r="60" spans="14:16" ht="12.75">
      <c r="N60" s="30"/>
      <c r="P60" s="21"/>
    </row>
    <row r="61" spans="3:16" ht="12.75">
      <c r="C61" s="4"/>
      <c r="D61" s="4"/>
      <c r="E61" s="4"/>
      <c r="F61" s="4"/>
      <c r="G61" s="4"/>
      <c r="H61" s="4"/>
      <c r="P61" s="21"/>
    </row>
    <row r="62" spans="10:16" ht="12.75">
      <c r="J62" s="4"/>
      <c r="K62" s="4"/>
      <c r="L62" s="4"/>
      <c r="M62" s="4"/>
      <c r="N62" s="4"/>
      <c r="P62" s="40"/>
    </row>
    <row r="63" spans="3:16" ht="12.75">
      <c r="C63" s="4"/>
      <c r="D63" s="4"/>
      <c r="E63" s="4"/>
      <c r="F63" s="4"/>
      <c r="G63" s="4"/>
      <c r="H63" s="4"/>
      <c r="P63" s="21"/>
    </row>
    <row r="64" spans="10:16" ht="12.75">
      <c r="J64" s="4"/>
      <c r="K64" s="4"/>
      <c r="L64" s="4"/>
      <c r="M64" s="4"/>
      <c r="N64" s="4"/>
      <c r="P64" s="40"/>
    </row>
    <row r="66" spans="3:10" ht="12.75">
      <c r="C66" s="12"/>
      <c r="D66" s="12"/>
      <c r="E66" s="12"/>
      <c r="F66" s="12"/>
      <c r="G66" s="12"/>
      <c r="H66" s="12"/>
      <c r="I66" s="12"/>
      <c r="J66" s="12"/>
    </row>
    <row r="67" spans="3:10" ht="12.75">
      <c r="C67" s="12"/>
      <c r="D67" s="12"/>
      <c r="E67" s="12"/>
      <c r="F67" s="12"/>
      <c r="G67" s="12"/>
      <c r="H67" s="12"/>
      <c r="I67" s="12"/>
      <c r="J67" s="12"/>
    </row>
    <row r="68" spans="3:10" ht="12.75">
      <c r="C68" s="12"/>
      <c r="D68" s="12"/>
      <c r="E68" s="12"/>
      <c r="F68" s="12"/>
      <c r="G68" s="12"/>
      <c r="H68" s="12"/>
      <c r="I68" s="12"/>
      <c r="J68" s="12"/>
    </row>
    <row r="69" spans="3:10" ht="12.75">
      <c r="C69" s="12"/>
      <c r="D69" s="12"/>
      <c r="E69" s="12"/>
      <c r="F69" s="12"/>
      <c r="G69" s="12"/>
      <c r="H69" s="12"/>
      <c r="I69" s="12"/>
      <c r="J69" s="12"/>
    </row>
    <row r="70" spans="3:10" ht="12.75">
      <c r="C70" s="12"/>
      <c r="D70" s="12"/>
      <c r="E70" s="12"/>
      <c r="F70" s="12"/>
      <c r="G70" s="12"/>
      <c r="H70" s="12"/>
      <c r="I70" s="12"/>
      <c r="J70" s="12"/>
    </row>
    <row r="71" spans="3:9" ht="12.75">
      <c r="C71" s="12"/>
      <c r="D71" s="12"/>
      <c r="E71" s="12"/>
      <c r="F71" s="12"/>
      <c r="G71" s="12"/>
      <c r="H71" s="12"/>
      <c r="I71" s="12"/>
    </row>
    <row r="73" spans="3:8" ht="12.75">
      <c r="C73" s="12"/>
      <c r="D73" s="12"/>
      <c r="E73" s="12"/>
      <c r="F73" s="12"/>
      <c r="G73" s="12"/>
      <c r="H73" s="12"/>
    </row>
    <row r="74" spans="3:10" ht="12.75">
      <c r="C74" s="12"/>
      <c r="D74" s="12"/>
      <c r="E74" s="12"/>
      <c r="F74" s="12"/>
      <c r="G74" s="12"/>
      <c r="H74" s="12"/>
      <c r="I74" s="12"/>
      <c r="J74" s="12"/>
    </row>
    <row r="75" spans="3:6" ht="12.75">
      <c r="C75" s="12"/>
      <c r="D75" s="12"/>
      <c r="E75" s="12"/>
      <c r="F75" s="12"/>
    </row>
    <row r="76" spans="3:5" ht="12.75">
      <c r="C76" s="12"/>
      <c r="D76" s="12"/>
      <c r="E76" s="12"/>
    </row>
  </sheetData>
  <sheetProtection sheet="1" objects="1" scenarios="1"/>
  <mergeCells count="13">
    <mergeCell ref="C3:J3"/>
    <mergeCell ref="I8:K8"/>
    <mergeCell ref="C6:F6"/>
    <mergeCell ref="E51:F51"/>
    <mergeCell ref="C54:O55"/>
    <mergeCell ref="M4:O7"/>
    <mergeCell ref="C5:F5"/>
    <mergeCell ref="C56:O56"/>
    <mergeCell ref="M8:O8"/>
    <mergeCell ref="M9:O9"/>
    <mergeCell ref="E9:G9"/>
    <mergeCell ref="E8:G8"/>
    <mergeCell ref="I9:K9"/>
  </mergeCells>
  <hyperlinks>
    <hyperlink ref="C3:E3" r:id="rId1" display="Estimating the Field Capacity of Farm Machines"/>
    <hyperlink ref="C3" r:id="rId2" display="Learn in the Financial Information section"/>
    <hyperlink ref="C49" r:id="rId3" display="Author: William Edwards"/>
    <hyperlink ref="C3:J3" r:id="rId4" display="More for information on transaction costs and pricing products, see Information File C1-55 Pricing for Profit."/>
    <hyperlink ref="M4" location="CSA!A1" display="Calculate"/>
  </hyperlinks>
  <printOptions/>
  <pageMargins left="0.75" right="0.75" top="0.61" bottom="0.56" header="0.5" footer="0.5"/>
  <pageSetup fitToHeight="1" fitToWidth="1" horizontalDpi="600" verticalDpi="600" orientation="landscape" scale="69"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J60"/>
  <sheetViews>
    <sheetView showGridLines="0" tabSelected="1" workbookViewId="0" topLeftCell="A1">
      <selection activeCell="A1" sqref="A1"/>
    </sheetView>
  </sheetViews>
  <sheetFormatPr defaultColWidth="9.140625" defaultRowHeight="12.75"/>
  <cols>
    <col min="1" max="1" width="1.7109375" style="45" customWidth="1"/>
    <col min="2" max="2" width="1.7109375" style="5" customWidth="1"/>
    <col min="3" max="3" width="26.8515625" style="5" customWidth="1"/>
    <col min="4" max="5" width="9.140625" style="5" customWidth="1"/>
    <col min="6" max="6" width="12.140625" style="5" customWidth="1"/>
    <col min="7" max="7" width="12.7109375" style="5" bestFit="1" customWidth="1"/>
    <col min="8" max="8" width="12.7109375" style="5" customWidth="1"/>
    <col min="9" max="9" width="9.140625" style="5" customWidth="1"/>
    <col min="10" max="10" width="4.421875" style="5" customWidth="1"/>
    <col min="11" max="16384" width="9.140625" style="5" customWidth="1"/>
  </cols>
  <sheetData>
    <row r="1" s="1" customFormat="1" ht="18.75" thickBot="1">
      <c r="C1" s="1" t="s">
        <v>48</v>
      </c>
    </row>
    <row r="2" spans="1:5" s="52" customFormat="1" ht="15.75" thickTop="1">
      <c r="A2" s="162"/>
      <c r="B2" s="163"/>
      <c r="C2" s="164" t="s">
        <v>88</v>
      </c>
      <c r="D2" s="164"/>
      <c r="E2" s="165"/>
    </row>
    <row r="3" spans="1:3" ht="12.75">
      <c r="A3" s="2"/>
      <c r="B3" s="3"/>
      <c r="C3" s="5" t="s">
        <v>49</v>
      </c>
    </row>
    <row r="4" spans="1:2" ht="12.75">
      <c r="A4" s="2"/>
      <c r="B4" s="3"/>
    </row>
    <row r="5" spans="1:3" ht="12.75">
      <c r="A5" s="2"/>
      <c r="B5" s="3"/>
      <c r="C5" s="33" t="s">
        <v>50</v>
      </c>
    </row>
    <row r="6" spans="1:8" ht="12.75">
      <c r="A6" s="2"/>
      <c r="B6" s="3"/>
      <c r="C6" s="5" t="s">
        <v>10</v>
      </c>
      <c r="E6" s="43" t="s">
        <v>51</v>
      </c>
      <c r="F6" s="59" t="s">
        <v>52</v>
      </c>
      <c r="G6" s="43" t="s">
        <v>11</v>
      </c>
      <c r="H6" s="43"/>
    </row>
    <row r="7" spans="1:8" ht="12.75">
      <c r="A7" s="2"/>
      <c r="B7" s="3"/>
      <c r="C7" s="5" t="s">
        <v>53</v>
      </c>
      <c r="E7" s="141">
        <v>25</v>
      </c>
      <c r="F7" s="142">
        <v>350</v>
      </c>
      <c r="G7" s="60">
        <f>E7*F7</f>
        <v>8750</v>
      </c>
      <c r="H7" s="60"/>
    </row>
    <row r="8" spans="1:8" ht="12.75">
      <c r="A8" s="2"/>
      <c r="B8" s="3"/>
      <c r="C8" s="5" t="s">
        <v>54</v>
      </c>
      <c r="E8" s="141">
        <v>3</v>
      </c>
      <c r="F8" s="142">
        <v>175</v>
      </c>
      <c r="G8" s="60">
        <f>E8*F8</f>
        <v>525</v>
      </c>
      <c r="H8" s="60"/>
    </row>
    <row r="9" spans="1:8" ht="12.75">
      <c r="A9" s="2"/>
      <c r="B9" s="3"/>
      <c r="C9" s="5" t="s">
        <v>55</v>
      </c>
      <c r="E9" s="141">
        <v>0</v>
      </c>
      <c r="F9" s="142">
        <v>75</v>
      </c>
      <c r="G9" s="61">
        <f>E9*F9</f>
        <v>0</v>
      </c>
      <c r="H9" s="61"/>
    </row>
    <row r="10" spans="1:8" ht="12.75">
      <c r="A10" s="2"/>
      <c r="B10" s="3"/>
      <c r="C10" s="4" t="s">
        <v>84</v>
      </c>
      <c r="D10" s="4"/>
      <c r="E10" s="4"/>
      <c r="F10" s="77"/>
      <c r="G10" s="78">
        <f>SUM(G7:G9)</f>
        <v>9275</v>
      </c>
      <c r="H10" s="63"/>
    </row>
    <row r="11" spans="1:8" ht="12.75">
      <c r="A11" s="2"/>
      <c r="B11" s="3"/>
      <c r="F11" s="62"/>
      <c r="G11" s="63"/>
      <c r="H11" s="63"/>
    </row>
    <row r="12" spans="1:8" ht="12.75">
      <c r="A12" s="2"/>
      <c r="B12" s="3"/>
      <c r="F12" s="62"/>
      <c r="G12" s="60"/>
      <c r="H12" s="64"/>
    </row>
    <row r="13" spans="1:10" ht="12.75">
      <c r="A13" s="2"/>
      <c r="B13" s="3"/>
      <c r="F13" s="65" t="s">
        <v>56</v>
      </c>
      <c r="G13" s="64" t="s">
        <v>85</v>
      </c>
      <c r="H13" s="64" t="s">
        <v>57</v>
      </c>
      <c r="I13" s="64" t="s">
        <v>11</v>
      </c>
      <c r="J13" s="64"/>
    </row>
    <row r="14" spans="1:10" ht="12.75">
      <c r="A14" s="2"/>
      <c r="B14" s="3"/>
      <c r="C14" s="33" t="s">
        <v>58</v>
      </c>
      <c r="F14" s="66" t="s">
        <v>59</v>
      </c>
      <c r="G14" s="67" t="s">
        <v>11</v>
      </c>
      <c r="H14" s="67" t="s">
        <v>60</v>
      </c>
      <c r="I14" s="67" t="s">
        <v>61</v>
      </c>
      <c r="J14" s="67"/>
    </row>
    <row r="15" spans="1:10" ht="12.75">
      <c r="A15" s="2"/>
      <c r="B15" s="3"/>
      <c r="C15" s="141" t="s">
        <v>62</v>
      </c>
      <c r="F15" s="143">
        <v>0.06</v>
      </c>
      <c r="G15" s="60">
        <f>$G$10*F15</f>
        <v>556.5</v>
      </c>
      <c r="H15" s="145">
        <v>900</v>
      </c>
      <c r="I15" s="21">
        <f>G15/H15</f>
        <v>0.6183333333333333</v>
      </c>
      <c r="J15" s="21"/>
    </row>
    <row r="16" spans="1:10" ht="12.75">
      <c r="A16" s="2"/>
      <c r="B16" s="3"/>
      <c r="C16" s="141" t="s">
        <v>63</v>
      </c>
      <c r="F16" s="143">
        <v>0.08</v>
      </c>
      <c r="G16" s="60">
        <f aca="true" t="shared" si="0" ref="G16:G24">$G$10*F16</f>
        <v>742</v>
      </c>
      <c r="H16" s="145">
        <v>650</v>
      </c>
      <c r="I16" s="21">
        <f aca="true" t="shared" si="1" ref="I16:I23">G16/H16</f>
        <v>1.1415384615384616</v>
      </c>
      <c r="J16" s="21"/>
    </row>
    <row r="17" spans="1:10" ht="12.75">
      <c r="A17" s="2"/>
      <c r="B17" s="3"/>
      <c r="C17" s="141" t="s">
        <v>64</v>
      </c>
      <c r="F17" s="143">
        <v>0.07</v>
      </c>
      <c r="G17" s="60">
        <f>$G$10*F17</f>
        <v>649.2500000000001</v>
      </c>
      <c r="H17" s="145">
        <v>440</v>
      </c>
      <c r="I17" s="21">
        <f t="shared" si="1"/>
        <v>1.475568181818182</v>
      </c>
      <c r="J17" s="21"/>
    </row>
    <row r="18" spans="1:10" ht="12.75">
      <c r="A18" s="2"/>
      <c r="B18" s="3"/>
      <c r="C18" s="141" t="s">
        <v>65</v>
      </c>
      <c r="F18" s="143">
        <v>0.07</v>
      </c>
      <c r="G18" s="60">
        <f t="shared" si="0"/>
        <v>649.2500000000001</v>
      </c>
      <c r="H18" s="145">
        <v>400</v>
      </c>
      <c r="I18" s="21">
        <f t="shared" si="1"/>
        <v>1.6231250000000004</v>
      </c>
      <c r="J18" s="21"/>
    </row>
    <row r="19" spans="1:10" ht="12.75">
      <c r="A19" s="2"/>
      <c r="B19" s="3"/>
      <c r="C19" s="141" t="s">
        <v>66</v>
      </c>
      <c r="F19" s="143">
        <v>0.09</v>
      </c>
      <c r="G19" s="60">
        <f t="shared" si="0"/>
        <v>834.75</v>
      </c>
      <c r="H19" s="145">
        <v>1400</v>
      </c>
      <c r="I19" s="21">
        <f t="shared" si="1"/>
        <v>0.59625</v>
      </c>
      <c r="J19" s="21"/>
    </row>
    <row r="20" spans="1:10" ht="12.75">
      <c r="A20" s="2"/>
      <c r="B20" s="3"/>
      <c r="C20" s="141" t="s">
        <v>67</v>
      </c>
      <c r="F20" s="143">
        <v>0.07</v>
      </c>
      <c r="G20" s="60">
        <f t="shared" si="0"/>
        <v>649.2500000000001</v>
      </c>
      <c r="H20" s="145">
        <v>700</v>
      </c>
      <c r="I20" s="21">
        <f t="shared" si="1"/>
        <v>0.9275000000000002</v>
      </c>
      <c r="J20" s="21"/>
    </row>
    <row r="21" spans="1:10" ht="12.75">
      <c r="A21" s="2"/>
      <c r="B21" s="3"/>
      <c r="C21" s="141" t="s">
        <v>68</v>
      </c>
      <c r="F21" s="143">
        <v>0.08</v>
      </c>
      <c r="G21" s="60">
        <f t="shared" si="0"/>
        <v>742</v>
      </c>
      <c r="H21" s="145">
        <v>700</v>
      </c>
      <c r="I21" s="21">
        <f t="shared" si="1"/>
        <v>1.06</v>
      </c>
      <c r="J21" s="21"/>
    </row>
    <row r="22" spans="1:10" ht="12.75">
      <c r="A22" s="2"/>
      <c r="B22" s="3"/>
      <c r="C22" s="141" t="s">
        <v>7</v>
      </c>
      <c r="F22" s="143">
        <v>0.22</v>
      </c>
      <c r="G22" s="60">
        <f t="shared" si="0"/>
        <v>2040.5</v>
      </c>
      <c r="H22" s="145">
        <v>1200</v>
      </c>
      <c r="I22" s="21">
        <f>G22/H22</f>
        <v>1.7004166666666667</v>
      </c>
      <c r="J22" s="21"/>
    </row>
    <row r="23" spans="1:10" ht="12.75">
      <c r="A23" s="2"/>
      <c r="B23" s="3"/>
      <c r="C23" s="141" t="s">
        <v>69</v>
      </c>
      <c r="F23" s="144">
        <v>0.07</v>
      </c>
      <c r="G23" s="61">
        <f t="shared" si="0"/>
        <v>649.2500000000001</v>
      </c>
      <c r="H23" s="145">
        <v>750</v>
      </c>
      <c r="I23" s="21">
        <f t="shared" si="1"/>
        <v>0.8656666666666668</v>
      </c>
      <c r="J23" s="21"/>
    </row>
    <row r="24" spans="1:8" ht="12.75">
      <c r="A24" s="2"/>
      <c r="B24" s="3"/>
      <c r="F24" s="68">
        <f>SUM(F15:F23)</f>
        <v>0.81</v>
      </c>
      <c r="G24" s="60">
        <f t="shared" si="0"/>
        <v>7512.750000000001</v>
      </c>
      <c r="H24" s="60"/>
    </row>
    <row r="25" spans="1:8" ht="12.75">
      <c r="A25" s="2"/>
      <c r="B25" s="3"/>
      <c r="F25" s="62"/>
      <c r="G25" s="61"/>
      <c r="H25" s="61"/>
    </row>
    <row r="26" spans="1:6" ht="12.75">
      <c r="A26" s="2"/>
      <c r="B26" s="3"/>
      <c r="F26" s="36"/>
    </row>
    <row r="27" spans="1:6" ht="12.75">
      <c r="A27" s="2"/>
      <c r="B27" s="3"/>
      <c r="F27" s="36"/>
    </row>
    <row r="28" spans="1:6" ht="12.75">
      <c r="A28" s="2"/>
      <c r="B28" s="3"/>
      <c r="C28" s="4" t="s">
        <v>70</v>
      </c>
      <c r="F28" s="36"/>
    </row>
    <row r="29" spans="1:9" ht="12.75">
      <c r="A29" s="2"/>
      <c r="B29" s="3"/>
      <c r="C29" s="141" t="s">
        <v>7</v>
      </c>
      <c r="F29" s="143">
        <v>0.22</v>
      </c>
      <c r="G29" s="60"/>
      <c r="H29" s="145">
        <v>1200</v>
      </c>
      <c r="I29" s="146">
        <v>1.7</v>
      </c>
    </row>
    <row r="30" spans="1:6" ht="12.75">
      <c r="A30" s="2"/>
      <c r="B30" s="3"/>
      <c r="F30" s="69"/>
    </row>
    <row r="31" spans="1:2" ht="12.75">
      <c r="A31" s="2"/>
      <c r="B31" s="3"/>
    </row>
    <row r="32" spans="1:2" ht="12.75">
      <c r="A32" s="2"/>
      <c r="B32" s="3"/>
    </row>
    <row r="33" spans="1:6" ht="12.75">
      <c r="A33" s="2"/>
      <c r="B33" s="3"/>
      <c r="F33" s="36"/>
    </row>
    <row r="34" spans="1:2" ht="12.75">
      <c r="A34" s="2"/>
      <c r="B34" s="3"/>
    </row>
    <row r="35" spans="1:2" ht="12.75">
      <c r="A35" s="2"/>
      <c r="B35" s="3"/>
    </row>
    <row r="36" spans="1:2" ht="12.75">
      <c r="A36" s="2"/>
      <c r="B36" s="3"/>
    </row>
    <row r="37" spans="1:6" ht="12.75">
      <c r="A37" s="2"/>
      <c r="B37" s="3"/>
      <c r="F37" s="70"/>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50" spans="1:2" ht="12.75">
      <c r="A50" s="2"/>
      <c r="B50" s="3"/>
    </row>
    <row r="51" spans="1:2" ht="12.75">
      <c r="A51" s="2"/>
      <c r="B51" s="3"/>
    </row>
    <row r="52" spans="1:2" ht="12.75">
      <c r="A52" s="2"/>
      <c r="B52" s="3"/>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sheetData>
  <sheetProtection sheet="1" objects="1" scenarios="1"/>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dimension ref="G22:H43"/>
  <sheetViews>
    <sheetView workbookViewId="0" topLeftCell="A1">
      <selection activeCell="E26" sqref="E26"/>
    </sheetView>
  </sheetViews>
  <sheetFormatPr defaultColWidth="9.140625" defaultRowHeight="12.75"/>
  <cols>
    <col min="7" max="7" width="31.8515625" style="0" bestFit="1" customWidth="1"/>
    <col min="8" max="8" width="11.57421875" style="0" bestFit="1" customWidth="1"/>
  </cols>
  <sheetData>
    <row r="22" spans="7:8" ht="12.75">
      <c r="G22" t="s">
        <v>71</v>
      </c>
      <c r="H22" s="71">
        <v>1900</v>
      </c>
    </row>
    <row r="25" spans="7:8" ht="12.75">
      <c r="G25" t="s">
        <v>72</v>
      </c>
      <c r="H25" s="72">
        <v>0.15</v>
      </c>
    </row>
    <row r="28" spans="7:8" ht="12.75">
      <c r="G28" t="s">
        <v>73</v>
      </c>
      <c r="H28" s="71">
        <f>H22*H25</f>
        <v>285</v>
      </c>
    </row>
    <row r="30" spans="7:8" ht="12.75">
      <c r="G30" t="s">
        <v>74</v>
      </c>
      <c r="H30">
        <v>200</v>
      </c>
    </row>
    <row r="34" ht="12.75">
      <c r="H34" s="4" t="s">
        <v>75</v>
      </c>
    </row>
    <row r="35" ht="12.75">
      <c r="H35" s="5" t="s">
        <v>76</v>
      </c>
    </row>
    <row r="36" ht="12.75">
      <c r="H36" s="5" t="s">
        <v>77</v>
      </c>
    </row>
    <row r="37" ht="12.75">
      <c r="H37" s="5" t="s">
        <v>78</v>
      </c>
    </row>
    <row r="38" ht="12.75">
      <c r="H38" s="5"/>
    </row>
    <row r="39" ht="12.75">
      <c r="H39" s="4" t="s">
        <v>79</v>
      </c>
    </row>
    <row r="40" ht="12.75">
      <c r="H40" s="5" t="s">
        <v>80</v>
      </c>
    </row>
    <row r="41" ht="12.75">
      <c r="H41" s="5" t="s">
        <v>81</v>
      </c>
    </row>
    <row r="42" ht="12.75">
      <c r="H42" s="5"/>
    </row>
    <row r="43" ht="12.75">
      <c r="H43" s="4" t="s">
        <v>82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Johanns</dc:creator>
  <cp:keywords/>
  <dc:description/>
  <cp:lastModifiedBy>Ann Johanns</cp:lastModifiedBy>
  <cp:lastPrinted>2009-04-22T18:05:40Z</cp:lastPrinted>
  <dcterms:created xsi:type="dcterms:W3CDTF">2009-04-20T21:00:21Z</dcterms:created>
  <dcterms:modified xsi:type="dcterms:W3CDTF">2009-05-07T14:57:01Z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